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uda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2" sheetId="3" r:id="rId3"/>
    <sheet name="SO 185" sheetId="4" r:id="rId4"/>
  </sheets>
  <definedNames/>
  <calcPr/>
  <webPublishing/>
</workbook>
</file>

<file path=xl/sharedStrings.xml><?xml version="1.0" encoding="utf-8"?>
<sst xmlns="http://schemas.openxmlformats.org/spreadsheetml/2006/main" count="1106" uniqueCount="390">
  <si>
    <t>Firma: Krajská správa a údržba silnic Vysočiny, příspěvková organizace</t>
  </si>
  <si>
    <t>Rekapitulace ceny</t>
  </si>
  <si>
    <t>Stavba: SFDI 2023 A - III/40614 Mrákotín průtah, km 0,303-1,730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</si>
  <si>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</si>
  <si>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</si>
  <si>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</si>
  <si>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</si>
  <si>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</si>
  <si>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</si>
  <si>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</si>
  <si>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</si>
  <si>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</si>
  <si>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</si>
  <si>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</si>
  <si>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</si>
  <si>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SFDI 2023 A</t>
  </si>
  <si>
    <t>III/40614 Mrákotín průtah, km 0,303-1,730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</si>
  <si>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</si>
  <si>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</si>
  <si>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</si>
  <si>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</si>
  <si>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</si>
  <si>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</si>
  <si>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</si>
  <si>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</si>
  <si>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</si>
  <si>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</si>
  <si>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</si>
  <si>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</si>
  <si>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</si>
  <si>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</si>
  <si>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</si>
  <si>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</si>
  <si>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</si>
  <si>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</si>
  <si>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</si>
  <si>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</si>
  <si>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</si>
  <si>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</si>
  <si>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</si>
  <si>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</si>
  <si>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</si>
  <si>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</si>
  <si>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</si>
  <si>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</si>
  <si>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</si>
  <si>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12</t>
  </si>
  <si>
    <t>02510</t>
  </si>
  <si>
    <t/>
  </si>
  <si>
    <t>ZKOUŠENÍ MATERIÁLŮ ZKUŠEBNOU ZHOTOVITELE</t>
  </si>
  <si>
    <t>KPL</t>
  </si>
  <si>
    <t>PP</t>
  </si>
  <si>
    <t>VV</t>
  </si>
  <si>
    <t>čerpáno se souhlasem TDI</t>
  </si>
  <si>
    <t>TS</t>
  </si>
  <si>
    <t>zahrnuje veškeré náklady spojené s objednatelem požadovanými zkouškami</t>
  </si>
  <si>
    <t>18</t>
  </si>
  <si>
    <t>02911</t>
  </si>
  <si>
    <t>OSTATNÍ POŽADAVKY - GEODETICKÉ ZAMĚŘENÍ</t>
  </si>
  <si>
    <t>KM</t>
  </si>
  <si>
    <t>Položka bude čerpána se souhlasem TDI.</t>
  </si>
  <si>
    <t>zahrnuje veškeré náklady spojené s objednatelem požadovanými pracemi</t>
  </si>
  <si>
    <t>Základy</t>
  </si>
  <si>
    <t>20</t>
  </si>
  <si>
    <t>Položka bude čerpána se souhlasem TDI. 
Vytyčení hranic pozemků</t>
  </si>
  <si>
    <t>21</t>
  </si>
  <si>
    <t>Vytyčení inženýrských sítí na stavbě</t>
  </si>
  <si>
    <t>24</t>
  </si>
  <si>
    <t>02940</t>
  </si>
  <si>
    <t>OSTATNÍ POŽADAVKY - VYPRACOVÁNÍ DOKUMENTACE</t>
  </si>
  <si>
    <t>23</t>
  </si>
  <si>
    <t>02943</t>
  </si>
  <si>
    <t>OSTATNÍ POŽADAVKY - VYPRACOVÁNÍ RDS</t>
  </si>
  <si>
    <t>26</t>
  </si>
  <si>
    <t>02946</t>
  </si>
  <si>
    <t>OSTAT POŽADAVKY - FOTODOKUMENTACE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</si>
  <si>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</si>
  <si>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27</t>
  </si>
  <si>
    <t>OSTAT POŽADAVKY - PASPORTIZACE A FOTODOKUMENTACE OBJÍZDNÝCH TRAS</t>
  </si>
  <si>
    <t>2*6=12,000 [A] 
pasportizace objizdnych tras před stavbou a po stavbě 
délka obj. tras v 1. a ve 2. fázi mimo komunikace ve správě KSUSV.</t>
  </si>
  <si>
    <t>28</t>
  </si>
  <si>
    <t>02947</t>
  </si>
  <si>
    <t>R</t>
  </si>
  <si>
    <t>VYPRACOVÁNÍ POVODŇOVÉHO A HAVARIJNÍHO PLÁNU</t>
  </si>
  <si>
    <t>Zpracování havarijního plánu požaduje Městský úřad Telč, odbor životního prostředí - vodoprávní úřad, viz jeho vyjádření z 29.8.2018 č.j. Telč5761/2018/OŽP-Pr.</t>
  </si>
  <si>
    <t>Ke schválení havarijního plánu vodoprávním úřadem musí být mimo jiné dodáno vyjádření správce toku Lesy ČR s.p. - správa toků a správce povodí  - Povodí Moravy, s.p.</t>
  </si>
  <si>
    <t>Svislé konstrukce</t>
  </si>
  <si>
    <t>33</t>
  </si>
  <si>
    <t>02730</t>
  </si>
  <si>
    <t>POMOC PRÁCE ZŘÍZ NEBO ZAJIŠŤ OCHRANU INŽENÝRSKÝCH SÍTÍ</t>
  </si>
  <si>
    <t>zahrnuje veškeré náklady spojené s objednatelem požadovanými zařízeními</t>
  </si>
  <si>
    <t>30</t>
  </si>
  <si>
    <t>02991</t>
  </si>
  <si>
    <t>OSTATNÍ POŽADAVKY - INFORMAČNÍ TABULE</t>
  </si>
  <si>
    <t>KUS</t>
  </si>
  <si>
    <t>Rozměr 2,5 x 1,75 m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</si>
  <si>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</si>
  <si>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31</t>
  </si>
  <si>
    <t>03100</t>
  </si>
  <si>
    <t>ZAŘÍZENÍ STAVENIŠTĚ - ZŘÍZENÍ, PROVOZ, DEMONTÁŽ</t>
  </si>
  <si>
    <t>Bude obsahovat provozní buňku a WC</t>
  </si>
  <si>
    <t>zahrnuje objednatelem povolené náklady na pořízení (event. pronájem), provozování, udržování a likvidaci zhotovitelova zařízení</t>
  </si>
  <si>
    <t>32</t>
  </si>
  <si>
    <t>03101</t>
  </si>
  <si>
    <t>KOMPLETNÍ PRÁCE SOUVISEJÍCÍ SE ZAJIŠTĚNÍM BOZP NA STAVBĚ KPL = stavba</t>
  </si>
  <si>
    <t>SO 101.2</t>
  </si>
  <si>
    <t>Silnice III/40614 – extravilánová část</t>
  </si>
  <si>
    <t>433</t>
  </si>
  <si>
    <t>12922</t>
  </si>
  <si>
    <t>ČIŠTĚNÍ KRAJNIC OD NÁNOSU TL. DO 100MM</t>
  </si>
  <si>
    <t>M2</t>
  </si>
  <si>
    <t>1460*2*0,7=2 044,000 [A]</t>
  </si>
  <si>
    <t>- vodorovná a svislá doprava, přemístění, přeložení, manipulace s výkopkem a uložení na skládku (bez poplatku)</t>
  </si>
  <si>
    <t>100</t>
  </si>
  <si>
    <t>129946</t>
  </si>
  <si>
    <t>ČIŠTĚNÍ POTRUBÍ DN DO 400MM</t>
  </si>
  <si>
    <t>M</t>
  </si>
  <si>
    <t>9,5+4,3+8,5+3,5+3,7+7,2+16,6+6,1+4,1+11+5,8+5,4+6,5+5,6+6,8+10,2+10,2=125,000 [A] 
pročištění podélných propustků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</si>
  <si>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</si>
  <si>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102</t>
  </si>
  <si>
    <t>129958</t>
  </si>
  <si>
    <t>ČIŠTĚNÍ POTRUBÍ DN DO 600MM</t>
  </si>
  <si>
    <t>propustek č.2 
11,5=11,500 [A]</t>
  </si>
  <si>
    <t>110</t>
  </si>
  <si>
    <t>132738</t>
  </si>
  <si>
    <t>HLOUBENÍ RÝH ŠÍŘ DO 2M PAŽ I NEPAŽ TŘ. I, ODVOZ DO 20KM</t>
  </si>
  <si>
    <t>M3</t>
  </si>
  <si>
    <t>13,5*1,6*1,1=23,760 [A] 
Výkop pro nový propustek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</si>
  <si>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</si>
  <si>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114</t>
  </si>
  <si>
    <t>171103</t>
  </si>
  <si>
    <t>ULOŽENÍ SYPANINY DO NÁSYPŮ SE ZHUTNĚNÍM DO 100% PS</t>
  </si>
  <si>
    <t>stupně v násypu pro rozšíření zemního tělesa u propustku č.3 v km 1,5 - 1,7 
výpočet z příčných řezů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</si>
  <si>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</si>
  <si>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118</t>
  </si>
  <si>
    <t>17310</t>
  </si>
  <si>
    <t>ZEMNÍ KRAJNICE A DOSYPÁVKY SE ZHUTNĚNÍM</t>
  </si>
  <si>
    <t>0,7*500*0,1=35,000 [A] 
dosypávky krajnic z materiálu ze stavby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</si>
  <si>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</si>
  <si>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120</t>
  </si>
  <si>
    <t>17411</t>
  </si>
  <si>
    <t>ZÁSYP JAM A RÝH ZEMINOU SE ZHUTNĚNÍM</t>
  </si>
  <si>
    <t>13,5*0,655=8,843 [A] 
zásyp rýhy nového prpustku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</si>
  <si>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</si>
  <si>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128</t>
  </si>
  <si>
    <t>18110</t>
  </si>
  <si>
    <t>ÚPRAVA PLÁNĚ SE ZHUTNĚNÍM V HORNINĚ TŘ. I</t>
  </si>
  <si>
    <t>1,6*13,5=21,600 [A] 
úprava podkladu pod novým propustkem</t>
  </si>
  <si>
    <t>položka zahrnuje úpravu pláně včetně vyrovnání výškových rozdílů. Míru zhutnění určuje projekt.</t>
  </si>
  <si>
    <t>132</t>
  </si>
  <si>
    <t>18222</t>
  </si>
  <si>
    <t>ROZPROSTŘENÍ ORNICE VE SVAHU V TL DO 0,15M</t>
  </si>
  <si>
    <t>1,12*(225+375+130+12+7+55+128+84+27+17+21+41+172+186+212+251+83+60+1+9+1+2+20+111+130+69+105+103+74+233+193+280+324+63+27)=4 290,720 [A] 
Rozprostření na svazích v rozsahu podle situace. 
Bude účtováno podle skutečného objemu. 
Položka bude čerpána se souhlasem TDI.</t>
  </si>
  <si>
    <t>položka zahrnuje: 
nutné přemístění ornice z dočasných skládek vzdálených do 50m 
rozprostření ornice v předepsané tloušťce ve svahu přes 1:5</t>
  </si>
  <si>
    <t>136</t>
  </si>
  <si>
    <t>18241</t>
  </si>
  <si>
    <t>ZALOŽENÍ TRÁVNÍKU RUČNÍM VÝSEVEM</t>
  </si>
  <si>
    <t>4290,72=4 290,720 [A] 
výměra podle položky č. 18222 
Bude účtováno podle skutečného objemu. 
Položka bude čerpána se souhlasem TDI.</t>
  </si>
  <si>
    <t>Zahrnuje dodání předepsané travní směsi, její výsev na ornici, zalévání, první pokosení, to vše bez ohledu na sklon terénu</t>
  </si>
  <si>
    <t>152</t>
  </si>
  <si>
    <t>272314</t>
  </si>
  <si>
    <t>ZÁKLADY Z PROSTÉHO BETONU DO C25/30</t>
  </si>
  <si>
    <t>4*(0,3*0,7)+2*(0,3*0,51*1)=1,146 [A] 
betonové prahy nového propustku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</si>
  <si>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</si>
  <si>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168</t>
  </si>
  <si>
    <t>317325</t>
  </si>
  <si>
    <t>ŘÍMSY ZE ŽELEZOBETONU DO C30/37</t>
  </si>
  <si>
    <t>propustek č.1    0,75*8*2=12,000 [A] 
propustek č.3    0,75*8,3*2=12,450 [B] 
Most                  0,75*10*2=15,000 [C] 
Celkem: A+B+C=39,450 [D]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</si>
  <si>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</si>
  <si>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169</t>
  </si>
  <si>
    <t>317365</t>
  </si>
  <si>
    <t>VÝZTUŽ ŘÍMS Z OCELI 10505, B500B</t>
  </si>
  <si>
    <t>T</t>
  </si>
  <si>
    <t>propustek č.1   12*0,15=1,800 [A] 
propustek č.3   12,45*0,15=1,868 [B] 
Most                  15*0,15=2,250 [C] 
Celkem: A+B+C=5,918 [D]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</si>
  <si>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</si>
  <si>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185</t>
  </si>
  <si>
    <t>45111</t>
  </si>
  <si>
    <t>PODKL A VÝPLŇ VRSTVY Z DÍLCŮ BETON</t>
  </si>
  <si>
    <t>12,72*0,15*0,4=0,763 [A] 
podkladní beton nového propustku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</si>
  <si>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</si>
  <si>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197</t>
  </si>
  <si>
    <t>465512</t>
  </si>
  <si>
    <t>DLAŽBY Z LOMOVÉHO KAMENE NA MC</t>
  </si>
  <si>
    <t>12,2*0,35=4,270 [A] 
odláždění vtoku a výtoku nového propustku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</si>
  <si>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</si>
  <si>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214</t>
  </si>
  <si>
    <t>56360</t>
  </si>
  <si>
    <t>VOZOVKOVÉ VRSTVY Z RECYKLOVANÉHO MATERIÁLU</t>
  </si>
  <si>
    <t>0,2*(11,44+22,57+4,72+9,11+4,23+4,5+3,5+3,5+4+3+3,4+13,46+3,6+9,27+3+13,73+3,6+3+2,6+5,2+3,7+12,61)=29,548 [A] 
sjezdy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</si>
  <si>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</si>
  <si>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215</t>
  </si>
  <si>
    <t>1,6*0,2*8=2,560 [A] 
doplnění materiálu nad propustkem před recyklací</t>
  </si>
  <si>
    <t>219</t>
  </si>
  <si>
    <t>567504</t>
  </si>
  <si>
    <t>VRSTVY PRO OBNOVU A OPRAVY RECYK ZA STUDENA CEM A ASF EMULZÍ</t>
  </si>
  <si>
    <t>rozfrézování povrchu do hloubky 0,3 m bez přdání pojiva a reprofilace včetně sejmutí rozfrézovaného povrchu v tl. 0,1m. 
recyklace s přidáním asf pojiva RS 0/32 CA, tl. min. 200 mm 0,2*8017=1 603,400 [A] 
Celkem: A=1 603,400 [B]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</si>
  <si>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</si>
  <si>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224</t>
  </si>
  <si>
    <t>56960</t>
  </si>
  <si>
    <t>ZPEVNĚNÍ KRAJNIC Z RECYKLOVANÉHO MATERIÁLU</t>
  </si>
  <si>
    <t>0,5*2800*0,1=140,000 [A]</t>
  </si>
  <si>
    <t>229</t>
  </si>
  <si>
    <t>572123</t>
  </si>
  <si>
    <t>INFILTRAČNÍ POSTŘIK Z EMULZE DO 1,0KG/M2</t>
  </si>
  <si>
    <t>8017=8 017,000 [A] 
PI-CP, 0,7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</si>
  <si>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</si>
  <si>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232</t>
  </si>
  <si>
    <t>572214</t>
  </si>
  <si>
    <t>SPOJOVACÍ POSTŘIK Z MODIFIK EMULZE DO 0,5KG/M2</t>
  </si>
  <si>
    <t>7549=7 549,000 [A] 
PS-CP, 0,35 kg/m2</t>
  </si>
  <si>
    <t>241</t>
  </si>
  <si>
    <t>574A33</t>
  </si>
  <si>
    <t>ASFALTOVÝ BETON PRO OBRUSNÉ VRSTVY ACO 11 TL. 40MM</t>
  </si>
  <si>
    <t>7075+80+182=7 337,000 [A] 
ACO 11 50/70, tl. 40 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</si>
  <si>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</si>
  <si>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248</t>
  </si>
  <si>
    <t>574C56</t>
  </si>
  <si>
    <t>ASFALTOVÝ BETON PRO LOŽNÍ VRSTVY ACL 16+, 16S TL. 60MM</t>
  </si>
  <si>
    <t>7287+80+182=7 549,000 [A] 
ACP 16+ 50/70, tl. 60 mm</t>
  </si>
  <si>
    <t>283</t>
  </si>
  <si>
    <t>626112</t>
  </si>
  <si>
    <t>REPROFILACE PODHLEDŮ, SVISLÝCH PLOCH SANAČNÍ MALTOU JEDNOVRST TL 20MM</t>
  </si>
  <si>
    <t>propustek č.1   6,5*1,2=7,800 [A] 
propustek č.3   6,5*1,2=7,800 [B] 
Most                 6,5*4+5*(0,75*2*4)=56,000 [C] 
Celkem: A+B+C=71,600 [D]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</si>
  <si>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</si>
  <si>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284</t>
  </si>
  <si>
    <t>626122</t>
  </si>
  <si>
    <t>REPROFILACE PODHLEDŮ, SVISLÝCH PLOCH SANAČNÍ MALTOU DVOUVRST TL 50MM</t>
  </si>
  <si>
    <t>(0,15*4,5)+(0,15*3,5)=1,200 [A] 
propustek č. 2  oprava říms 
Položka bude čerpána se souhlasem TDI.</t>
  </si>
  <si>
    <t>285</t>
  </si>
  <si>
    <t>626212</t>
  </si>
  <si>
    <t>REPROFILACE VODOROVNÝCH PLOCH SHORA SANAČNÍ MALTOU JEDNOVRST TL 20MM</t>
  </si>
  <si>
    <t>propustek č. 2    (3,66*0,4)+(2,75*0,4)=2,564 [A] 
oprava povrchu mostovky  6,5*4=26,000 [B] 
Celkem: A+B=28,564 [C] 
Položka bude čerpána se souhlasem TDI.</t>
  </si>
  <si>
    <t>286</t>
  </si>
  <si>
    <t>62631</t>
  </si>
  <si>
    <t>SPOJOVACÍ MŮSTEK MEZI STARÝM A NOVÝM BETONEM</t>
  </si>
  <si>
    <t>dle pol. č. 345 propustek č. 2 oprava říms 3,764=3,764 [A] 
most  6,5*4+5*(0,75*2*4)=56,000 [B] 
Celkem: A+B=59,764 [C] 
Položka bude čerpána se souhlasem TDI.</t>
  </si>
  <si>
    <t>289</t>
  </si>
  <si>
    <t>62745</t>
  </si>
  <si>
    <t>SPÁROVÁNÍ STARÉHO ZDIVA CEMENTOVOU MALTOU</t>
  </si>
  <si>
    <t>propustek č. 2 (4,5+3,5)*1=8,000 [A] 
propustek č. 1   2*2*13,5=54,000 [B] 
propustek č. 3   2*3*13,7=82,200 [C] 
opěry a křídla mostu   (6,5+3,6)*2*2=40,400 [D] 
Celkem: A+B+C+D=184,600 [E] 
dle pol. č.93842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</si>
  <si>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</si>
  <si>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293</t>
  </si>
  <si>
    <t>711412</t>
  </si>
  <si>
    <t>IZOLACE MOSTOVEK CELOPLOŠNÁ ASFALTOVÝMI PÁSY</t>
  </si>
  <si>
    <t>6,5*4=26,000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</si>
  <si>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</si>
  <si>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294</t>
  </si>
  <si>
    <t>711434</t>
  </si>
  <si>
    <t>IZOLACE MOSTOVEK POD ŘÍMSOU NÁTĚROVÁ ASFALT VYZTUŽENÁ</t>
  </si>
  <si>
    <t>0,7*10*2=14,000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</si>
  <si>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</si>
  <si>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300</t>
  </si>
  <si>
    <t>78383</t>
  </si>
  <si>
    <t>NÁTĚRY BETON KONSTR TYP S4 (OS-C)</t>
  </si>
  <si>
    <t>0,15*0,5*10*2=1,500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</si>
  <si>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</si>
  <si>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323</t>
  </si>
  <si>
    <t>899523</t>
  </si>
  <si>
    <t>OBETONOVÁNÍ POTRUBÍ Z PROSTÉHO BETONU DO C16/20</t>
  </si>
  <si>
    <t>0,55*13=7,150 [A] 
obetonování nového propustku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</si>
  <si>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</si>
  <si>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352</t>
  </si>
  <si>
    <t>9112A3</t>
  </si>
  <si>
    <t>ZÁBRADLÍ MOSTNÍ S VODOR MADLY - DEMONTÁŽ S PŘESUNEM</t>
  </si>
  <si>
    <t>8+8=16,000 [A] 
propustek č.3  
odstranění zábradlí, odvoz na místo podle určení objednatele</t>
  </si>
  <si>
    <t>položka zahrnuje: 
- demontáž a odstranění zařízení 
- jeho odvoz na předepsané místo</t>
  </si>
  <si>
    <t>354</t>
  </si>
  <si>
    <t>9113A1</t>
  </si>
  <si>
    <t>SVODIDLO OCEL SILNIČ JEDNOSTR, ÚROVEŇ ZADRŽ N1, N2 - DODÁVKA A MONTÁŽ</t>
  </si>
  <si>
    <t>vpravo 
km 298 až 322 24=24,000 [A] 
km 330 až 473 s prodlouženými sloupky 143=143,000 [B] 
km 480 až 560 s prodlouženými sloupky 80=80,000 [C] 
km 570 až 610 40=40,000 [D] 
km 545 až 675 130=130,000 [E] 
vlevo 
km 305 až 317 12=12,000 [F] 
km 330 až 560 s prodlouženými sloupky 230=230,000 [G] 
km 545 až 675 130=130,000 [H] 
Celkem: A+B+C+D+E+F+G+H=789,000 [I]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</si>
  <si>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</si>
  <si>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356</t>
  </si>
  <si>
    <t>9113A3</t>
  </si>
  <si>
    <t>SVODIDLO OCEL SILNIČ JEDNOSTR, ÚROVEŇ ZADRŽ N1, N2 - DEMONTÁŽ S PŘESUNEM</t>
  </si>
  <si>
    <t>502=502,000 [A] 
odvoz na místo podle určení objednatele (předpoklad KSUSV Telč)</t>
  </si>
  <si>
    <t>357</t>
  </si>
  <si>
    <t>9113C1</t>
  </si>
  <si>
    <t>SVODIDLO OCEL SILNIČ JEDNOSTR, ÚROVEŇ ZADRŽ H2 - DODÁVKA A MONTÁŽ</t>
  </si>
  <si>
    <t>vlevo 
km 560 až 570 10=10,000 [A] 
km 570 až 578 výškový náběh 8=8,000 [B] 
vpravo 
km 560 až 570 10=10,000 [C] 
Celkem: A+B+C=28,000 [D] 
na mostě ev.č. 40614-2</t>
  </si>
  <si>
    <t>358</t>
  </si>
  <si>
    <t>91228</t>
  </si>
  <si>
    <t>SMĚROVÉ SLOUPKY Z PLAST HMOT VČETNĚ ODRAZNÉHO PÁSKU</t>
  </si>
  <si>
    <t>bílé         60=60,000 [A] 
červené  44=44,000 [B] 
Celkem: A+B=104,000 [C]</t>
  </si>
  <si>
    <t>položka zahrnuje: 
- dodání a osazení sloupku včetně nutných zemních prací 
- vnitrostaveništní a mimostaveništní doprava 
- odrazky plastové nebo z retroreflexní fólie</t>
  </si>
  <si>
    <t>361</t>
  </si>
  <si>
    <t>91267</t>
  </si>
  <si>
    <t>ODRAZKY NA SVODIDLA</t>
  </si>
  <si>
    <t>20=20,000 [A] 
na mostě v modré barvě</t>
  </si>
  <si>
    <t>- kompletní dodávka se všemi pomocnými a doplňujícími pracemi a součástmi</t>
  </si>
  <si>
    <t>376</t>
  </si>
  <si>
    <t>914A22</t>
  </si>
  <si>
    <t>EV ČÍSLO MOSTU OCEL S FÓLIÍ TŘ.1 MONTÁŽ S PŘESUNEM</t>
  </si>
  <si>
    <t>2=2,000 [A]</t>
  </si>
  <si>
    <t>položka zahrnuje: 
- dopravu demontované značky z dočasné skládky 
- osazení a montáž značky na místě určeném projektem 
- nutnou opravu poškozených částí 
nezahrnuje dodávku značky</t>
  </si>
  <si>
    <t>377</t>
  </si>
  <si>
    <t>914A23</t>
  </si>
  <si>
    <t>EV ČÍSLO MOSTU OCEL S FÓLIÍ TŘ.1 DEMONTÁŽ</t>
  </si>
  <si>
    <t>Položka zahrnuje odstranění, demontáž a odklizení materiálu s odvozem na předepsané místo</t>
  </si>
  <si>
    <t>378</t>
  </si>
  <si>
    <t>915111</t>
  </si>
  <si>
    <t>VODOROVNÉ DOPRAVNÍ ZNAČENÍ BARVOU HLADKÉ - DODÁVKA A POKLÁDKA</t>
  </si>
  <si>
    <t>V4  0,125*2782=347,750 [A] 
V2b 0,125*36=4,500 [B] 
Celkem: A+B=352,250 [C] 
V4  dl. 2,782 km 
V2b dl. 0,036 km</t>
  </si>
  <si>
    <t>položka zahrnuje: 
- dodání a pokládku nátěrového materiálu (měří se pouze natíraná plocha) 
- předznačení a reflexní úpravu</t>
  </si>
  <si>
    <t>330</t>
  </si>
  <si>
    <t>931326</t>
  </si>
  <si>
    <t>TĚSNĚNÍ DILATAČ SPAR ASF ZÁLIVKOU MODIFIK PRŮŘ DO 800MM2</t>
  </si>
  <si>
    <t>dle pol. č. 919111  51,5=51,500 [A] 
250 mm2</t>
  </si>
  <si>
    <t>položka zahrnuje dodávku a osazení předepsaného materiálu, očištění ploch spáry před úpravou, očištění okolí spáry po úpravě 
nezahrnuje těsnící profil</t>
  </si>
  <si>
    <t>342</t>
  </si>
  <si>
    <t>93842</t>
  </si>
  <si>
    <t>OČIŠTĚNÍ ZDIVA OD VEGETACE</t>
  </si>
  <si>
    <t>propustek č. 2   (4,5+3,5)*1=8,000 [A] 
propustek č. 1   2*2*13,5=54,000 [B] 
propustek č. 3   2*3*13,7=82,200 [C] 
opěry a křídla mostu   (6,5+3,6)*2*2=40,400 [D] 
Celkem: A+B+C+D=184,600 [E]</t>
  </si>
  <si>
    <t>položka zahrnuje očištění předepsaným způsobem včetně odklizení vzniklého odpadu</t>
  </si>
  <si>
    <t>343</t>
  </si>
  <si>
    <t>938442</t>
  </si>
  <si>
    <t>OČIŠTĚNÍ ZDIVA OTRYSKÁNÍM TLAKOVOU VODOU DO 500 BARŮ</t>
  </si>
  <si>
    <t>propustek č. 2   (4,5+3,5)*1=8,000 [A] 
propustek č. 1   2*2*13,5=54,000 [B] 
propustek č. 3   2*3*13,7=82,200 [C] 
opěry a křídla mostu   (6,5+3,6)*2*2=40,400 [D] 
Celkem: A+B+C+D=184,600 [E] 
dle pol. č. 93842</t>
  </si>
  <si>
    <t>345</t>
  </si>
  <si>
    <t>93852</t>
  </si>
  <si>
    <t>OČIŠTĚNÍ BETON KONSTR OD VEGETACE</t>
  </si>
  <si>
    <t>propustek č.2   (3,66*0,4+0,15*4,5)+(2,75*0,4+0,15*3,5)=3,764 [A] 
propustek č.1   6,5*1,2=7,800 [B] 
propustek č.3   6,5*1,2=7,800 [C] 
Celkem: A+B+C=19,364 [D] 
očištění říms</t>
  </si>
  <si>
    <t>Vodorovné konstrukce</t>
  </si>
  <si>
    <t>014101</t>
  </si>
  <si>
    <t>POPLATKY ZA SKLÁDKU kamenivo, zemina 2000kg/m3</t>
  </si>
  <si>
    <t>2852*2=5 704,000 [A] 
zemina celkový přebytek po vyrovnání ze všech SO</t>
  </si>
  <si>
    <t>zahrnuje veškeré poplatky provozovateli skládky související s uložením odpadu na skládce.</t>
  </si>
  <si>
    <t>44</t>
  </si>
  <si>
    <t>11223</t>
  </si>
  <si>
    <t>ODSTRANĚNÍ PAŘEZŮ D PŘES 0,9M</t>
  </si>
  <si>
    <t>21=21,000 [A] 
Odstranění pařezů rozfrézováním. 
Čerpáno se souhlasem TDI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</si>
  <si>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</si>
  <si>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47</t>
  </si>
  <si>
    <t>113138</t>
  </si>
  <si>
    <t>ODSTRANĚNÍ KRYTU ZPEVNĚNÝCH PLOCH S ASFALT POJIVEM, ODVOZ DO 20KM</t>
  </si>
  <si>
    <t>0,03*10,5=0,315 [A] 
nad novým propustkem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</si>
  <si>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</si>
  <si>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411</t>
  </si>
  <si>
    <t>9183D2</t>
  </si>
  <si>
    <t>PROPUSTY Z TRUB DN 600MM ŽELEZOBETONOVÝCH</t>
  </si>
  <si>
    <t>13,5=13,500 [A] 
nový propustek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</si>
  <si>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</si>
  <si>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420</t>
  </si>
  <si>
    <t>919111</t>
  </si>
  <si>
    <t>ŘEZÁNÍ ASFALTOVÉHO KRYTU VOZOVEK TL DO 50MM</t>
  </si>
  <si>
    <t>30+5,5+5,5+5,5+5=51,500 [A] 
dle pol. č. 931326</t>
  </si>
  <si>
    <t>položka zahrnuje řezání vozovkové vrstvy v předepsané tloušťce, včetně spotřeby vody</t>
  </si>
  <si>
    <t>428</t>
  </si>
  <si>
    <t>966168</t>
  </si>
  <si>
    <t>BOURÁNÍ KONSTRUKCÍ ZE ŽELEZOBETONU S ODVOZEM DO 20KM</t>
  </si>
  <si>
    <t>propustek č.1    8*0,6*0,5*2=4,800 [A] 
propustek č.3    8,3*0,6*0,5*2=4,980 [B] 
Most                  0,55*10*2=11,000 [C] 
Celkem: A+B+C=20,780 [D] 
ubourání říms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</si>
  <si>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</si>
  <si>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432</t>
  </si>
  <si>
    <t>966358</t>
  </si>
  <si>
    <t>BOURÁNÍ PROPUSTŮ Z TRUB DN DO 600MM</t>
  </si>
  <si>
    <t>12,75=12,750 [A] 
pokud bude nalezen stávající propustek 
Položka bude čerpána se souhlasem TDI.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</si>
  <si>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</si>
  <si>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Komunikace</t>
  </si>
  <si>
    <t>56</t>
  </si>
  <si>
    <t>11332</t>
  </si>
  <si>
    <t>ODSTRANĚNÍ PODKLADŮ ZPEVNĚNÝCH PLOCH Z KAMENIVA NESTMELENÉHO</t>
  </si>
  <si>
    <t>0,14*10,5=1,470 [A] 
podklad z kameniva nestmeleného nad novým propustkem</t>
  </si>
  <si>
    <t>Úpravy povrchů, podlahy, výplně otvorů</t>
  </si>
  <si>
    <t>POPLATKY ZA SKLÁDKU ŽB 2500 kg/m3</t>
  </si>
  <si>
    <t>bourání říms propustek 1 2,5*4,8=12,000 [A] 
bourání říms propustek 3 2,5*4,98=12,450 [B] 
bourání říms most 2,5*11=27,500 [C] 
bourání propustku DN 600 12,75*0,564=7,191 [D] 
Celkem: A+B+C+D=59,141 [E]</t>
  </si>
  <si>
    <t>63</t>
  </si>
  <si>
    <t>11333</t>
  </si>
  <si>
    <t>ODSTRANĚNÍ PODKLADU ZPEVNĚNÝCH PLOCH S ASFALT POJIVEM</t>
  </si>
  <si>
    <t>nad propustkem, podklad s asfaltovým pojivem 0,13*1,5=0,195 [A] 
Celkem: A=0,195 [B]</t>
  </si>
  <si>
    <t>8</t>
  </si>
  <si>
    <t>Potrubí</t>
  </si>
  <si>
    <t>88</t>
  </si>
  <si>
    <t>123738</t>
  </si>
  <si>
    <t>ODKOP PRO SPOD STAVBU SILNIC A ŽELEZNIC TŘ. I, ODVOZ DO 20KM</t>
  </si>
  <si>
    <t>750=750,000 [A] 
stupně v násypu pro rozšíření zemního tělesa u propustku č.3 v km 1,5 - 1,7 
výpočet z příčných řezů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</si>
  <si>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</si>
  <si>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Ostatní konstrukce a práce</t>
  </si>
  <si>
    <t>95</t>
  </si>
  <si>
    <t>12931</t>
  </si>
  <si>
    <t>ČIŠTĚNÍ PŘÍKOPŮ OD NÁNOSU DO 0,25M3/M</t>
  </si>
  <si>
    <t>1700=1 700,000 [A] 
čištění všech stávajících, po obou stranách, včetně odvozu, 
Bude účtováno podle skutečného objemu. 
Položka bude čerpána se souhlasem TDI.</t>
  </si>
  <si>
    <t>98</t>
  </si>
  <si>
    <t>12960</t>
  </si>
  <si>
    <t>ČIŠTĚNÍ VODOTEČÍ A MELIORAČ KANÁLŮ OD NÁNOSŮ</t>
  </si>
  <si>
    <t>propustek č.1  0,25*40=10,000 [A] 
propustek č.3   0,25*40=10,000 [B] 
Celkem: A+B=20,000 [C] 
U propustků které nejsou trubní.</t>
  </si>
  <si>
    <t>SO 185</t>
  </si>
  <si>
    <t>Dopravně inženýrská opatření (DIO)</t>
  </si>
  <si>
    <t>14</t>
  </si>
  <si>
    <t>02720</t>
  </si>
  <si>
    <t>POMOC PRÁCE ZŘÍZ NEBO ZAJIŠŤ REGULACI A OCHRANU DOPRAVY</t>
  </si>
  <si>
    <t>položka zahrnuje dopravně inženýrská opatření v průběhu celé stavby (dle  
schváleného plánu ZOV, DIO a vyjádření DI PČR), zahrnuje pronájem dopravního  
znační - tzn. osazení, přesuny a odvoz provizorního dopravního značení. Zahrnuje  
dočasné dopravní značení, semafory, dopravní zařízení (např citybloky, provizorní  
betonová a ocelová svodidla, světelné výstražné zařízení atd.) oplocení a všechny  
související práce po dobu trvání stavby. Zahrnuje přesun betonových svodidel a úpravu  
DZ ve všech etapách výstavby, vč. bet.sv. u mostů. Součástí položky je i údržba a péče  
o dopravně inženýrská opatření v průběhu celé stavby. Součástí položky je vyřízení  
DIR včetně jeho projednání.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</si>
</sst>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105</v>
      </c>
      <c s="20" t="s">
        <v>106</v>
      </c>
      <c s="21">
        <f>'SO 101.2'!I3</f>
      </c>
      <c s="21">
        <f>'SO 101.2'!O2</f>
      </c>
      <c s="21">
        <f>C11+D11</f>
      </c>
    </row>
    <row r="12" spans="1:5" ht="12.75" customHeight="1">
      <c r="A12" s="20" t="s">
        <v>384</v>
      </c>
      <c s="20" t="s">
        <v>385</v>
      </c>
      <c s="21">
        <f>'SO 185'!I3</f>
      </c>
      <c s="21">
        <f>'SO 185'!O2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0+I8+I17+I46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46</v>
      </c>
      <c s="29" t="s">
        <v>47</v>
      </c>
      <c s="25" t="s">
        <v>48</v>
      </c>
      <c s="30" t="s">
        <v>49</v>
      </c>
      <c s="31" t="s">
        <v>50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48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56</v>
      </c>
      <c s="29" t="s">
        <v>57</v>
      </c>
      <c s="25" t="s">
        <v>48</v>
      </c>
      <c s="30" t="s">
        <v>58</v>
      </c>
      <c s="31" t="s">
        <v>59</v>
      </c>
      <c s="32">
        <v>1.46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51</v>
      </c>
      <c r="E14" s="35" t="s">
        <v>48</v>
      </c>
    </row>
    <row r="15" spans="1:5" ht="12.75">
      <c r="A15" s="36" t="s">
        <v>52</v>
      </c>
      <c r="E15" s="37" t="s">
        <v>60</v>
      </c>
    </row>
    <row r="16" spans="1:5" ht="12.75">
      <c r="A16" t="s">
        <v>54</v>
      </c>
      <c r="E16" s="35" t="s">
        <v>61</v>
      </c>
    </row>
    <row r="17" spans="1:18" ht="12.75" customHeight="1">
      <c r="A17" s="6" t="s">
        <v>43</v>
      </c>
      <c s="6"/>
      <c s="39" t="s">
        <v>23</v>
      </c>
      <c s="6"/>
      <c s="27" t="s">
        <v>62</v>
      </c>
      <c s="6"/>
      <c s="6"/>
      <c s="6"/>
      <c s="40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25" t="s">
        <v>45</v>
      </c>
      <c s="29" t="s">
        <v>63</v>
      </c>
      <c s="29" t="s">
        <v>57</v>
      </c>
      <c s="25" t="s">
        <v>48</v>
      </c>
      <c s="30" t="s">
        <v>58</v>
      </c>
      <c s="31" t="s">
        <v>59</v>
      </c>
      <c s="32">
        <v>1.46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51</v>
      </c>
      <c r="E19" s="35" t="s">
        <v>48</v>
      </c>
    </row>
    <row r="20" spans="1:5" ht="25.5">
      <c r="A20" s="36" t="s">
        <v>52</v>
      </c>
      <c r="E20" s="37" t="s">
        <v>64</v>
      </c>
    </row>
    <row r="21" spans="1:5" ht="12.75">
      <c r="A21" t="s">
        <v>54</v>
      </c>
      <c r="E21" s="35" t="s">
        <v>61</v>
      </c>
    </row>
    <row r="22" spans="1:16" ht="12.75">
      <c r="A22" s="25" t="s">
        <v>45</v>
      </c>
      <c s="29" t="s">
        <v>65</v>
      </c>
      <c s="29" t="s">
        <v>57</v>
      </c>
      <c s="25" t="s">
        <v>29</v>
      </c>
      <c s="30" t="s">
        <v>58</v>
      </c>
      <c s="31" t="s">
        <v>50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51</v>
      </c>
      <c r="E23" s="35" t="s">
        <v>48</v>
      </c>
    </row>
    <row r="24" spans="1:5" ht="12.75">
      <c r="A24" s="36" t="s">
        <v>52</v>
      </c>
      <c r="E24" s="37" t="s">
        <v>66</v>
      </c>
    </row>
    <row r="25" spans="1:5" ht="12.75">
      <c r="A25" t="s">
        <v>54</v>
      </c>
      <c r="E25" s="35" t="s">
        <v>61</v>
      </c>
    </row>
    <row r="26" spans="1:16" ht="12.75">
      <c r="A26" s="25" t="s">
        <v>45</v>
      </c>
      <c s="29" t="s">
        <v>67</v>
      </c>
      <c s="29" t="s">
        <v>68</v>
      </c>
      <c s="25" t="s">
        <v>48</v>
      </c>
      <c s="30" t="s">
        <v>69</v>
      </c>
      <c s="31" t="s">
        <v>50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51</v>
      </c>
      <c r="E27" s="35" t="s">
        <v>48</v>
      </c>
    </row>
    <row r="28" spans="1:5" ht="12.75">
      <c r="A28" s="36" t="s">
        <v>52</v>
      </c>
      <c r="E28" s="37" t="s">
        <v>48</v>
      </c>
    </row>
    <row r="29" spans="1:5" ht="12.75">
      <c r="A29" t="s">
        <v>54</v>
      </c>
      <c r="E29" s="35" t="s">
        <v>61</v>
      </c>
    </row>
    <row r="30" spans="1:16" ht="12.75">
      <c r="A30" s="25" t="s">
        <v>45</v>
      </c>
      <c s="29" t="s">
        <v>70</v>
      </c>
      <c s="29" t="s">
        <v>71</v>
      </c>
      <c s="25" t="s">
        <v>48</v>
      </c>
      <c s="30" t="s">
        <v>72</v>
      </c>
      <c s="31" t="s">
        <v>50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51</v>
      </c>
      <c r="E31" s="35" t="s">
        <v>48</v>
      </c>
    </row>
    <row r="32" spans="1:5" ht="12.75">
      <c r="A32" s="36" t="s">
        <v>52</v>
      </c>
      <c r="E32" s="37" t="s">
        <v>60</v>
      </c>
    </row>
    <row r="33" spans="1:5" ht="12.75">
      <c r="A33" t="s">
        <v>54</v>
      </c>
      <c r="E33" s="35" t="s">
        <v>61</v>
      </c>
    </row>
    <row r="34" spans="1:16" ht="12.75">
      <c r="A34" s="25" t="s">
        <v>45</v>
      </c>
      <c s="29" t="s">
        <v>73</v>
      </c>
      <c s="29" t="s">
        <v>74</v>
      </c>
      <c s="25" t="s">
        <v>48</v>
      </c>
      <c s="30" t="s">
        <v>75</v>
      </c>
      <c s="31" t="s">
        <v>59</v>
      </c>
      <c s="32">
        <v>1.36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51</v>
      </c>
      <c r="E35" s="35" t="s">
        <v>48</v>
      </c>
    </row>
    <row r="36" spans="1:5" ht="12.75">
      <c r="A36" s="36" t="s">
        <v>52</v>
      </c>
      <c r="E36" s="37" t="s">
        <v>48</v>
      </c>
    </row>
    <row r="37" spans="1:5" ht="63.75">
      <c r="A37" t="s">
        <v>54</v>
      </c>
      <c r="E37" s="35" t="s">
        <v>76</v>
      </c>
    </row>
    <row r="38" spans="1:16" ht="25.5">
      <c r="A38" s="25" t="s">
        <v>45</v>
      </c>
      <c s="29" t="s">
        <v>77</v>
      </c>
      <c s="29" t="s">
        <v>74</v>
      </c>
      <c s="25" t="s">
        <v>29</v>
      </c>
      <c s="30" t="s">
        <v>78</v>
      </c>
      <c s="31" t="s">
        <v>50</v>
      </c>
      <c s="32">
        <v>12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51</v>
      </c>
      <c r="E39" s="35" t="s">
        <v>48</v>
      </c>
    </row>
    <row r="40" spans="1:5" ht="38.25">
      <c r="A40" s="36" t="s">
        <v>52</v>
      </c>
      <c r="E40" s="37" t="s">
        <v>79</v>
      </c>
    </row>
    <row r="41" spans="1:5" ht="63.75">
      <c r="A41" t="s">
        <v>54</v>
      </c>
      <c r="E41" s="35" t="s">
        <v>76</v>
      </c>
    </row>
    <row r="42" spans="1:16" ht="12.75">
      <c r="A42" s="25" t="s">
        <v>45</v>
      </c>
      <c s="29" t="s">
        <v>80</v>
      </c>
      <c s="29" t="s">
        <v>81</v>
      </c>
      <c s="25" t="s">
        <v>82</v>
      </c>
      <c s="30" t="s">
        <v>83</v>
      </c>
      <c s="31" t="s">
        <v>50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51</v>
      </c>
      <c r="E43" s="35" t="s">
        <v>84</v>
      </c>
    </row>
    <row r="44" spans="1:5" ht="25.5">
      <c r="A44" s="36" t="s">
        <v>52</v>
      </c>
      <c r="E44" s="37" t="s">
        <v>84</v>
      </c>
    </row>
    <row r="45" spans="1:5" ht="38.25">
      <c r="A45" t="s">
        <v>54</v>
      </c>
      <c r="E45" s="35" t="s">
        <v>85</v>
      </c>
    </row>
    <row r="46" spans="1:18" ht="12.75" customHeight="1">
      <c r="A46" s="6" t="s">
        <v>43</v>
      </c>
      <c s="6"/>
      <c s="39" t="s">
        <v>22</v>
      </c>
      <c s="6"/>
      <c s="27" t="s">
        <v>86</v>
      </c>
      <c s="6"/>
      <c s="6"/>
      <c s="6"/>
      <c s="40">
        <f>0+Q46</f>
      </c>
      <c r="O46">
        <f>0+R46</f>
      </c>
      <c r="Q46">
        <f>0+I47+I51+I55+I59</f>
      </c>
      <c>
        <f>0+O47+O51+O55+O59</f>
      </c>
    </row>
    <row r="47" spans="1:16" ht="12.75">
      <c r="A47" s="25" t="s">
        <v>45</v>
      </c>
      <c s="29" t="s">
        <v>87</v>
      </c>
      <c s="29" t="s">
        <v>88</v>
      </c>
      <c s="25" t="s">
        <v>48</v>
      </c>
      <c s="30" t="s">
        <v>89</v>
      </c>
      <c s="31" t="s">
        <v>50</v>
      </c>
      <c s="32">
        <v>1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51</v>
      </c>
      <c r="E48" s="35" t="s">
        <v>48</v>
      </c>
    </row>
    <row r="49" spans="1:5" ht="12.75">
      <c r="A49" s="36" t="s">
        <v>52</v>
      </c>
      <c r="E49" s="37" t="s">
        <v>48</v>
      </c>
    </row>
    <row r="50" spans="1:5" ht="12.75">
      <c r="A50" t="s">
        <v>54</v>
      </c>
      <c r="E50" s="35" t="s">
        <v>90</v>
      </c>
    </row>
    <row r="51" spans="1:16" ht="12.75">
      <c r="A51" s="25" t="s">
        <v>45</v>
      </c>
      <c s="29" t="s">
        <v>91</v>
      </c>
      <c s="29" t="s">
        <v>92</v>
      </c>
      <c s="25" t="s">
        <v>48</v>
      </c>
      <c s="30" t="s">
        <v>93</v>
      </c>
      <c s="31" t="s">
        <v>94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51</v>
      </c>
      <c r="E52" s="35" t="s">
        <v>48</v>
      </c>
    </row>
    <row r="53" spans="1:5" ht="12.75">
      <c r="A53" s="36" t="s">
        <v>52</v>
      </c>
      <c r="E53" s="37" t="s">
        <v>95</v>
      </c>
    </row>
    <row r="54" spans="1:5" ht="89.25">
      <c r="A54" t="s">
        <v>54</v>
      </c>
      <c r="E54" s="35" t="s">
        <v>96</v>
      </c>
    </row>
    <row r="55" spans="1:16" ht="12.75">
      <c r="A55" s="25" t="s">
        <v>45</v>
      </c>
      <c s="29" t="s">
        <v>97</v>
      </c>
      <c s="29" t="s">
        <v>98</v>
      </c>
      <c s="25" t="s">
        <v>48</v>
      </c>
      <c s="30" t="s">
        <v>99</v>
      </c>
      <c s="31" t="s">
        <v>50</v>
      </c>
      <c s="32">
        <v>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51</v>
      </c>
      <c r="E56" s="35" t="s">
        <v>48</v>
      </c>
    </row>
    <row r="57" spans="1:5" ht="12.75">
      <c r="A57" s="36" t="s">
        <v>52</v>
      </c>
      <c r="E57" s="37" t="s">
        <v>100</v>
      </c>
    </row>
    <row r="58" spans="1:5" ht="25.5">
      <c r="A58" t="s">
        <v>54</v>
      </c>
      <c r="E58" s="35" t="s">
        <v>101</v>
      </c>
    </row>
    <row r="59" spans="1:16" ht="25.5">
      <c r="A59" s="25" t="s">
        <v>45</v>
      </c>
      <c s="29" t="s">
        <v>102</v>
      </c>
      <c s="29" t="s">
        <v>103</v>
      </c>
      <c s="25" t="s">
        <v>82</v>
      </c>
      <c s="30" t="s">
        <v>104</v>
      </c>
      <c s="31" t="s">
        <v>50</v>
      </c>
      <c s="32">
        <v>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51</v>
      </c>
      <c r="E60" s="35" t="s">
        <v>48</v>
      </c>
    </row>
    <row r="61" spans="1:5" ht="12.75">
      <c r="A61" s="36" t="s">
        <v>52</v>
      </c>
      <c r="E61" s="37" t="s">
        <v>48</v>
      </c>
    </row>
    <row r="62" spans="1:5" ht="12.75">
      <c r="A62" t="s">
        <v>54</v>
      </c>
      <c r="E62" s="35" t="s">
        <v>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0+O8+O69+O130+O191+O220+O225+O234+O239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105</v>
      </c>
      <c s="41">
        <f>0+I8+I69+I130+I191+I220+I225+I234+I239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105</v>
      </c>
      <c s="6"/>
      <c s="18" t="s">
        <v>106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45</v>
      </c>
      <c s="29" t="s">
        <v>107</v>
      </c>
      <c s="29" t="s">
        <v>108</v>
      </c>
      <c s="25" t="s">
        <v>48</v>
      </c>
      <c s="30" t="s">
        <v>109</v>
      </c>
      <c s="31" t="s">
        <v>110</v>
      </c>
      <c s="32">
        <v>2044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109</v>
      </c>
    </row>
    <row r="11" spans="1:5" ht="12.75">
      <c r="A11" s="36" t="s">
        <v>52</v>
      </c>
      <c r="E11" s="37" t="s">
        <v>111</v>
      </c>
    </row>
    <row r="12" spans="1:5" ht="25.5">
      <c r="A12" t="s">
        <v>54</v>
      </c>
      <c r="E12" s="35" t="s">
        <v>112</v>
      </c>
    </row>
    <row r="13" spans="1:16" ht="12.75">
      <c r="A13" s="25" t="s">
        <v>45</v>
      </c>
      <c s="29" t="s">
        <v>113</v>
      </c>
      <c s="29" t="s">
        <v>114</v>
      </c>
      <c s="25" t="s">
        <v>48</v>
      </c>
      <c s="30" t="s">
        <v>115</v>
      </c>
      <c s="31" t="s">
        <v>116</v>
      </c>
      <c s="32">
        <v>125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51</v>
      </c>
      <c r="E14" s="35" t="s">
        <v>48</v>
      </c>
    </row>
    <row r="15" spans="1:5" ht="38.25">
      <c r="A15" s="36" t="s">
        <v>52</v>
      </c>
      <c r="E15" s="37" t="s">
        <v>117</v>
      </c>
    </row>
    <row r="16" spans="1:5" ht="63.75">
      <c r="A16" t="s">
        <v>54</v>
      </c>
      <c r="E16" s="35" t="s">
        <v>118</v>
      </c>
    </row>
    <row r="17" spans="1:16" ht="12.75">
      <c r="A17" s="25" t="s">
        <v>45</v>
      </c>
      <c s="29" t="s">
        <v>119</v>
      </c>
      <c s="29" t="s">
        <v>120</v>
      </c>
      <c s="25" t="s">
        <v>48</v>
      </c>
      <c s="30" t="s">
        <v>121</v>
      </c>
      <c s="31" t="s">
        <v>116</v>
      </c>
      <c s="32">
        <v>11.5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51</v>
      </c>
      <c r="E18" s="35" t="s">
        <v>48</v>
      </c>
    </row>
    <row r="19" spans="1:5" ht="25.5">
      <c r="A19" s="36" t="s">
        <v>52</v>
      </c>
      <c r="E19" s="37" t="s">
        <v>122</v>
      </c>
    </row>
    <row r="20" spans="1:5" ht="63.75">
      <c r="A20" t="s">
        <v>54</v>
      </c>
      <c r="E20" s="35" t="s">
        <v>118</v>
      </c>
    </row>
    <row r="21" spans="1:16" ht="12.75">
      <c r="A21" s="25" t="s">
        <v>45</v>
      </c>
      <c s="29" t="s">
        <v>123</v>
      </c>
      <c s="29" t="s">
        <v>124</v>
      </c>
      <c s="25" t="s">
        <v>48</v>
      </c>
      <c s="30" t="s">
        <v>125</v>
      </c>
      <c s="31" t="s">
        <v>126</v>
      </c>
      <c s="32">
        <v>23.76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51</v>
      </c>
      <c r="E22" s="35" t="s">
        <v>48</v>
      </c>
    </row>
    <row r="23" spans="1:5" ht="25.5">
      <c r="A23" s="36" t="s">
        <v>52</v>
      </c>
      <c r="E23" s="37" t="s">
        <v>127</v>
      </c>
    </row>
    <row r="24" spans="1:5" ht="318.75">
      <c r="A24" t="s">
        <v>54</v>
      </c>
      <c r="E24" s="35" t="s">
        <v>128</v>
      </c>
    </row>
    <row r="25" spans="1:16" ht="12.75">
      <c r="A25" s="25" t="s">
        <v>45</v>
      </c>
      <c s="29" t="s">
        <v>129</v>
      </c>
      <c s="29" t="s">
        <v>130</v>
      </c>
      <c s="25" t="s">
        <v>48</v>
      </c>
      <c s="30" t="s">
        <v>131</v>
      </c>
      <c s="31" t="s">
        <v>126</v>
      </c>
      <c s="32">
        <v>810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51</v>
      </c>
      <c r="E26" s="35" t="s">
        <v>48</v>
      </c>
    </row>
    <row r="27" spans="1:5" ht="25.5">
      <c r="A27" s="36" t="s">
        <v>52</v>
      </c>
      <c r="E27" s="37" t="s">
        <v>132</v>
      </c>
    </row>
    <row r="28" spans="1:5" ht="267.75">
      <c r="A28" t="s">
        <v>54</v>
      </c>
      <c r="E28" s="35" t="s">
        <v>133</v>
      </c>
    </row>
    <row r="29" spans="1:16" ht="12.75">
      <c r="A29" s="25" t="s">
        <v>45</v>
      </c>
      <c s="29" t="s">
        <v>134</v>
      </c>
      <c s="29" t="s">
        <v>135</v>
      </c>
      <c s="25" t="s">
        <v>48</v>
      </c>
      <c s="30" t="s">
        <v>136</v>
      </c>
      <c s="31" t="s">
        <v>126</v>
      </c>
      <c s="32">
        <v>35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51</v>
      </c>
      <c r="E30" s="35" t="s">
        <v>48</v>
      </c>
    </row>
    <row r="31" spans="1:5" ht="25.5">
      <c r="A31" s="36" t="s">
        <v>52</v>
      </c>
      <c r="E31" s="37" t="s">
        <v>137</v>
      </c>
    </row>
    <row r="32" spans="1:5" ht="242.25">
      <c r="A32" t="s">
        <v>54</v>
      </c>
      <c r="E32" s="35" t="s">
        <v>138</v>
      </c>
    </row>
    <row r="33" spans="1:16" ht="12.75">
      <c r="A33" s="25" t="s">
        <v>45</v>
      </c>
      <c s="29" t="s">
        <v>139</v>
      </c>
      <c s="29" t="s">
        <v>140</v>
      </c>
      <c s="25" t="s">
        <v>48</v>
      </c>
      <c s="30" t="s">
        <v>141</v>
      </c>
      <c s="31" t="s">
        <v>126</v>
      </c>
      <c s="32">
        <v>8.843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51</v>
      </c>
      <c r="E34" s="35" t="s">
        <v>48</v>
      </c>
    </row>
    <row r="35" spans="1:5" ht="25.5">
      <c r="A35" s="36" t="s">
        <v>52</v>
      </c>
      <c r="E35" s="37" t="s">
        <v>142</v>
      </c>
    </row>
    <row r="36" spans="1:5" ht="229.5">
      <c r="A36" t="s">
        <v>54</v>
      </c>
      <c r="E36" s="35" t="s">
        <v>143</v>
      </c>
    </row>
    <row r="37" spans="1:16" ht="12.75">
      <c r="A37" s="25" t="s">
        <v>45</v>
      </c>
      <c s="29" t="s">
        <v>144</v>
      </c>
      <c s="29" t="s">
        <v>145</v>
      </c>
      <c s="25" t="s">
        <v>48</v>
      </c>
      <c s="30" t="s">
        <v>146</v>
      </c>
      <c s="31" t="s">
        <v>110</v>
      </c>
      <c s="32">
        <v>21.6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51</v>
      </c>
      <c r="E38" s="35" t="s">
        <v>48</v>
      </c>
    </row>
    <row r="39" spans="1:5" ht="25.5">
      <c r="A39" s="36" t="s">
        <v>52</v>
      </c>
      <c r="E39" s="37" t="s">
        <v>147</v>
      </c>
    </row>
    <row r="40" spans="1:5" ht="25.5">
      <c r="A40" t="s">
        <v>54</v>
      </c>
      <c r="E40" s="35" t="s">
        <v>148</v>
      </c>
    </row>
    <row r="41" spans="1:16" ht="12.75">
      <c r="A41" s="25" t="s">
        <v>45</v>
      </c>
      <c s="29" t="s">
        <v>149</v>
      </c>
      <c s="29" t="s">
        <v>150</v>
      </c>
      <c s="25" t="s">
        <v>48</v>
      </c>
      <c s="30" t="s">
        <v>151</v>
      </c>
      <c s="31" t="s">
        <v>110</v>
      </c>
      <c s="32">
        <v>4290.72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51</v>
      </c>
      <c r="E42" s="35" t="s">
        <v>48</v>
      </c>
    </row>
    <row r="43" spans="1:5" ht="63.75">
      <c r="A43" s="36" t="s">
        <v>52</v>
      </c>
      <c r="E43" s="37" t="s">
        <v>152</v>
      </c>
    </row>
    <row r="44" spans="1:5" ht="38.25">
      <c r="A44" t="s">
        <v>54</v>
      </c>
      <c r="E44" s="35" t="s">
        <v>153</v>
      </c>
    </row>
    <row r="45" spans="1:16" ht="12.75">
      <c r="A45" s="25" t="s">
        <v>45</v>
      </c>
      <c s="29" t="s">
        <v>154</v>
      </c>
      <c s="29" t="s">
        <v>155</v>
      </c>
      <c s="25" t="s">
        <v>48</v>
      </c>
      <c s="30" t="s">
        <v>156</v>
      </c>
      <c s="31" t="s">
        <v>110</v>
      </c>
      <c s="32">
        <v>4290.72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51</v>
      </c>
      <c r="E46" s="35" t="s">
        <v>48</v>
      </c>
    </row>
    <row r="47" spans="1:5" ht="51">
      <c r="A47" s="36" t="s">
        <v>52</v>
      </c>
      <c r="E47" s="37" t="s">
        <v>157</v>
      </c>
    </row>
    <row r="48" spans="1:5" ht="25.5">
      <c r="A48" t="s">
        <v>54</v>
      </c>
      <c r="E48" s="35" t="s">
        <v>158</v>
      </c>
    </row>
    <row r="49" spans="1:16" ht="12.75">
      <c r="A49" s="25" t="s">
        <v>45</v>
      </c>
      <c s="29" t="s">
        <v>159</v>
      </c>
      <c s="29" t="s">
        <v>160</v>
      </c>
      <c s="25" t="s">
        <v>48</v>
      </c>
      <c s="30" t="s">
        <v>161</v>
      </c>
      <c s="31" t="s">
        <v>126</v>
      </c>
      <c s="32">
        <v>1.146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51</v>
      </c>
      <c r="E50" s="35" t="s">
        <v>48</v>
      </c>
    </row>
    <row r="51" spans="1:5" ht="25.5">
      <c r="A51" s="36" t="s">
        <v>52</v>
      </c>
      <c r="E51" s="37" t="s">
        <v>162</v>
      </c>
    </row>
    <row r="52" spans="1:5" ht="369.75">
      <c r="A52" t="s">
        <v>54</v>
      </c>
      <c r="E52" s="35" t="s">
        <v>163</v>
      </c>
    </row>
    <row r="53" spans="1:16" ht="12.75">
      <c r="A53" s="25" t="s">
        <v>45</v>
      </c>
      <c s="29" t="s">
        <v>164</v>
      </c>
      <c s="29" t="s">
        <v>165</v>
      </c>
      <c s="25" t="s">
        <v>48</v>
      </c>
      <c s="30" t="s">
        <v>166</v>
      </c>
      <c s="31" t="s">
        <v>126</v>
      </c>
      <c s="32">
        <v>39.45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51</v>
      </c>
      <c r="E54" s="35" t="s">
        <v>48</v>
      </c>
    </row>
    <row r="55" spans="1:5" ht="51">
      <c r="A55" s="36" t="s">
        <v>52</v>
      </c>
      <c r="E55" s="37" t="s">
        <v>167</v>
      </c>
    </row>
    <row r="56" spans="1:5" ht="382.5">
      <c r="A56" t="s">
        <v>54</v>
      </c>
      <c r="E56" s="35" t="s">
        <v>168</v>
      </c>
    </row>
    <row r="57" spans="1:16" ht="12.75">
      <c r="A57" s="25" t="s">
        <v>45</v>
      </c>
      <c s="29" t="s">
        <v>169</v>
      </c>
      <c s="29" t="s">
        <v>170</v>
      </c>
      <c s="25" t="s">
        <v>48</v>
      </c>
      <c s="30" t="s">
        <v>171</v>
      </c>
      <c s="31" t="s">
        <v>172</v>
      </c>
      <c s="32">
        <v>5.918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51</v>
      </c>
      <c r="E58" s="35" t="s">
        <v>48</v>
      </c>
    </row>
    <row r="59" spans="1:5" ht="51">
      <c r="A59" s="36" t="s">
        <v>52</v>
      </c>
      <c r="E59" s="37" t="s">
        <v>173</v>
      </c>
    </row>
    <row r="60" spans="1:5" ht="242.25">
      <c r="A60" t="s">
        <v>54</v>
      </c>
      <c r="E60" s="35" t="s">
        <v>174</v>
      </c>
    </row>
    <row r="61" spans="1:16" ht="12.75">
      <c r="A61" s="25" t="s">
        <v>45</v>
      </c>
      <c s="29" t="s">
        <v>175</v>
      </c>
      <c s="29" t="s">
        <v>176</v>
      </c>
      <c s="25" t="s">
        <v>48</v>
      </c>
      <c s="30" t="s">
        <v>177</v>
      </c>
      <c s="31" t="s">
        <v>126</v>
      </c>
      <c s="32">
        <v>0.763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51</v>
      </c>
      <c r="E62" s="35" t="s">
        <v>48</v>
      </c>
    </row>
    <row r="63" spans="1:5" ht="25.5">
      <c r="A63" s="36" t="s">
        <v>52</v>
      </c>
      <c r="E63" s="37" t="s">
        <v>178</v>
      </c>
    </row>
    <row r="64" spans="1:5" ht="229.5">
      <c r="A64" t="s">
        <v>54</v>
      </c>
      <c r="E64" s="35" t="s">
        <v>179</v>
      </c>
    </row>
    <row r="65" spans="1:16" ht="12.75">
      <c r="A65" s="25" t="s">
        <v>45</v>
      </c>
      <c s="29" t="s">
        <v>180</v>
      </c>
      <c s="29" t="s">
        <v>181</v>
      </c>
      <c s="25" t="s">
        <v>48</v>
      </c>
      <c s="30" t="s">
        <v>182</v>
      </c>
      <c s="31" t="s">
        <v>126</v>
      </c>
      <c s="32">
        <v>4.27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51</v>
      </c>
      <c r="E66" s="35" t="s">
        <v>48</v>
      </c>
    </row>
    <row r="67" spans="1:5" ht="25.5">
      <c r="A67" s="36" t="s">
        <v>52</v>
      </c>
      <c r="E67" s="37" t="s">
        <v>183</v>
      </c>
    </row>
    <row r="68" spans="1:5" ht="102">
      <c r="A68" t="s">
        <v>54</v>
      </c>
      <c r="E68" s="35" t="s">
        <v>184</v>
      </c>
    </row>
    <row r="69" spans="1:18" ht="12.75" customHeight="1">
      <c r="A69" s="6" t="s">
        <v>43</v>
      </c>
      <c s="6"/>
      <c s="39" t="s">
        <v>23</v>
      </c>
      <c s="6"/>
      <c s="27" t="s">
        <v>62</v>
      </c>
      <c s="6"/>
      <c s="6"/>
      <c s="6"/>
      <c s="40">
        <f>0+Q69</f>
      </c>
      <c r="O69">
        <f>0+R69</f>
      </c>
      <c r="Q69">
        <f>0+I70+I74+I78+I82+I86+I90+I94+I98+I102+I106+I110+I114+I118+I122+I126</f>
      </c>
      <c>
        <f>0+O70+O74+O78+O82+O86+O90+O94+O98+O102+O106+O110+O114+O118+O122+O126</f>
      </c>
    </row>
    <row r="70" spans="1:16" ht="12.75">
      <c r="A70" s="25" t="s">
        <v>45</v>
      </c>
      <c s="29" t="s">
        <v>185</v>
      </c>
      <c s="29" t="s">
        <v>186</v>
      </c>
      <c s="25" t="s">
        <v>48</v>
      </c>
      <c s="30" t="s">
        <v>187</v>
      </c>
      <c s="31" t="s">
        <v>126</v>
      </c>
      <c s="32">
        <v>29.548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51</v>
      </c>
      <c r="E71" s="35" t="s">
        <v>48</v>
      </c>
    </row>
    <row r="72" spans="1:5" ht="38.25">
      <c r="A72" s="36" t="s">
        <v>52</v>
      </c>
      <c r="E72" s="37" t="s">
        <v>188</v>
      </c>
    </row>
    <row r="73" spans="1:5" ht="102">
      <c r="A73" t="s">
        <v>54</v>
      </c>
      <c r="E73" s="35" t="s">
        <v>189</v>
      </c>
    </row>
    <row r="74" spans="1:16" ht="12.75">
      <c r="A74" s="25" t="s">
        <v>45</v>
      </c>
      <c s="29" t="s">
        <v>190</v>
      </c>
      <c s="29" t="s">
        <v>186</v>
      </c>
      <c s="25" t="s">
        <v>29</v>
      </c>
      <c s="30" t="s">
        <v>187</v>
      </c>
      <c s="31" t="s">
        <v>126</v>
      </c>
      <c s="32">
        <v>2.56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51</v>
      </c>
      <c r="E75" s="35" t="s">
        <v>48</v>
      </c>
    </row>
    <row r="76" spans="1:5" ht="25.5">
      <c r="A76" s="36" t="s">
        <v>52</v>
      </c>
      <c r="E76" s="37" t="s">
        <v>191</v>
      </c>
    </row>
    <row r="77" spans="1:5" ht="102">
      <c r="A77" t="s">
        <v>54</v>
      </c>
      <c r="E77" s="35" t="s">
        <v>189</v>
      </c>
    </row>
    <row r="78" spans="1:16" ht="12.75">
      <c r="A78" s="25" t="s">
        <v>45</v>
      </c>
      <c s="29" t="s">
        <v>192</v>
      </c>
      <c s="29" t="s">
        <v>193</v>
      </c>
      <c s="25" t="s">
        <v>48</v>
      </c>
      <c s="30" t="s">
        <v>194</v>
      </c>
      <c s="31" t="s">
        <v>126</v>
      </c>
      <c s="32">
        <v>1603.4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51</v>
      </c>
      <c r="E79" s="35" t="s">
        <v>48</v>
      </c>
    </row>
    <row r="80" spans="1:5" ht="63.75">
      <c r="A80" s="36" t="s">
        <v>52</v>
      </c>
      <c r="E80" s="37" t="s">
        <v>195</v>
      </c>
    </row>
    <row r="81" spans="1:5" ht="76.5">
      <c r="A81" t="s">
        <v>54</v>
      </c>
      <c r="E81" s="35" t="s">
        <v>196</v>
      </c>
    </row>
    <row r="82" spans="1:16" ht="12.75">
      <c r="A82" s="25" t="s">
        <v>45</v>
      </c>
      <c s="29" t="s">
        <v>197</v>
      </c>
      <c s="29" t="s">
        <v>198</v>
      </c>
      <c s="25" t="s">
        <v>48</v>
      </c>
      <c s="30" t="s">
        <v>199</v>
      </c>
      <c s="31" t="s">
        <v>126</v>
      </c>
      <c s="32">
        <v>140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51</v>
      </c>
      <c r="E83" s="35" t="s">
        <v>48</v>
      </c>
    </row>
    <row r="84" spans="1:5" ht="12.75">
      <c r="A84" s="36" t="s">
        <v>52</v>
      </c>
      <c r="E84" s="37" t="s">
        <v>200</v>
      </c>
    </row>
    <row r="85" spans="1:5" ht="102">
      <c r="A85" t="s">
        <v>54</v>
      </c>
      <c r="E85" s="35" t="s">
        <v>189</v>
      </c>
    </row>
    <row r="86" spans="1:16" ht="12.75">
      <c r="A86" s="25" t="s">
        <v>45</v>
      </c>
      <c s="29" t="s">
        <v>201</v>
      </c>
      <c s="29" t="s">
        <v>202</v>
      </c>
      <c s="25" t="s">
        <v>48</v>
      </c>
      <c s="30" t="s">
        <v>203</v>
      </c>
      <c s="31" t="s">
        <v>110</v>
      </c>
      <c s="32">
        <v>8017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51</v>
      </c>
      <c r="E87" s="35" t="s">
        <v>48</v>
      </c>
    </row>
    <row r="88" spans="1:5" ht="25.5">
      <c r="A88" s="36" t="s">
        <v>52</v>
      </c>
      <c r="E88" s="37" t="s">
        <v>204</v>
      </c>
    </row>
    <row r="89" spans="1:5" ht="51">
      <c r="A89" t="s">
        <v>54</v>
      </c>
      <c r="E89" s="35" t="s">
        <v>205</v>
      </c>
    </row>
    <row r="90" spans="1:16" ht="12.75">
      <c r="A90" s="25" t="s">
        <v>45</v>
      </c>
      <c s="29" t="s">
        <v>206</v>
      </c>
      <c s="29" t="s">
        <v>207</v>
      </c>
      <c s="25" t="s">
        <v>48</v>
      </c>
      <c s="30" t="s">
        <v>208</v>
      </c>
      <c s="31" t="s">
        <v>110</v>
      </c>
      <c s="32">
        <v>7549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51</v>
      </c>
      <c r="E91" s="35" t="s">
        <v>48</v>
      </c>
    </row>
    <row r="92" spans="1:5" ht="25.5">
      <c r="A92" s="36" t="s">
        <v>52</v>
      </c>
      <c r="E92" s="37" t="s">
        <v>209</v>
      </c>
    </row>
    <row r="93" spans="1:5" ht="51">
      <c r="A93" t="s">
        <v>54</v>
      </c>
      <c r="E93" s="35" t="s">
        <v>205</v>
      </c>
    </row>
    <row r="94" spans="1:16" ht="12.75">
      <c r="A94" s="25" t="s">
        <v>45</v>
      </c>
      <c s="29" t="s">
        <v>210</v>
      </c>
      <c s="29" t="s">
        <v>211</v>
      </c>
      <c s="25" t="s">
        <v>48</v>
      </c>
      <c s="30" t="s">
        <v>212</v>
      </c>
      <c s="31" t="s">
        <v>110</v>
      </c>
      <c s="32">
        <v>7337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51</v>
      </c>
      <c r="E95" s="35" t="s">
        <v>48</v>
      </c>
    </row>
    <row r="96" spans="1:5" ht="25.5">
      <c r="A96" s="36" t="s">
        <v>52</v>
      </c>
      <c r="E96" s="37" t="s">
        <v>213</v>
      </c>
    </row>
    <row r="97" spans="1:5" ht="140.25">
      <c r="A97" t="s">
        <v>54</v>
      </c>
      <c r="E97" s="35" t="s">
        <v>214</v>
      </c>
    </row>
    <row r="98" spans="1:16" ht="12.75">
      <c r="A98" s="25" t="s">
        <v>45</v>
      </c>
      <c s="29" t="s">
        <v>215</v>
      </c>
      <c s="29" t="s">
        <v>216</v>
      </c>
      <c s="25" t="s">
        <v>48</v>
      </c>
      <c s="30" t="s">
        <v>217</v>
      </c>
      <c s="31" t="s">
        <v>110</v>
      </c>
      <c s="32">
        <v>7549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51</v>
      </c>
      <c r="E99" s="35" t="s">
        <v>48</v>
      </c>
    </row>
    <row r="100" spans="1:5" ht="25.5">
      <c r="A100" s="36" t="s">
        <v>52</v>
      </c>
      <c r="E100" s="37" t="s">
        <v>218</v>
      </c>
    </row>
    <row r="101" spans="1:5" ht="140.25">
      <c r="A101" t="s">
        <v>54</v>
      </c>
      <c r="E101" s="35" t="s">
        <v>214</v>
      </c>
    </row>
    <row r="102" spans="1:16" ht="25.5">
      <c r="A102" s="25" t="s">
        <v>45</v>
      </c>
      <c s="29" t="s">
        <v>219</v>
      </c>
      <c s="29" t="s">
        <v>220</v>
      </c>
      <c s="25" t="s">
        <v>48</v>
      </c>
      <c s="30" t="s">
        <v>221</v>
      </c>
      <c s="31" t="s">
        <v>110</v>
      </c>
      <c s="32">
        <v>71.6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51</v>
      </c>
      <c r="E103" s="35" t="s">
        <v>48</v>
      </c>
    </row>
    <row r="104" spans="1:5" ht="51">
      <c r="A104" s="36" t="s">
        <v>52</v>
      </c>
      <c r="E104" s="37" t="s">
        <v>222</v>
      </c>
    </row>
    <row r="105" spans="1:5" ht="76.5">
      <c r="A105" t="s">
        <v>54</v>
      </c>
      <c r="E105" s="35" t="s">
        <v>223</v>
      </c>
    </row>
    <row r="106" spans="1:16" ht="25.5">
      <c r="A106" s="25" t="s">
        <v>45</v>
      </c>
      <c s="29" t="s">
        <v>224</v>
      </c>
      <c s="29" t="s">
        <v>225</v>
      </c>
      <c s="25" t="s">
        <v>48</v>
      </c>
      <c s="30" t="s">
        <v>226</v>
      </c>
      <c s="31" t="s">
        <v>110</v>
      </c>
      <c s="32">
        <v>1.2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51</v>
      </c>
      <c r="E107" s="35" t="s">
        <v>48</v>
      </c>
    </row>
    <row r="108" spans="1:5" ht="38.25">
      <c r="A108" s="36" t="s">
        <v>52</v>
      </c>
      <c r="E108" s="37" t="s">
        <v>227</v>
      </c>
    </row>
    <row r="109" spans="1:5" ht="76.5">
      <c r="A109" t="s">
        <v>54</v>
      </c>
      <c r="E109" s="35" t="s">
        <v>223</v>
      </c>
    </row>
    <row r="110" spans="1:16" ht="25.5">
      <c r="A110" s="25" t="s">
        <v>45</v>
      </c>
      <c s="29" t="s">
        <v>228</v>
      </c>
      <c s="29" t="s">
        <v>229</v>
      </c>
      <c s="25" t="s">
        <v>48</v>
      </c>
      <c s="30" t="s">
        <v>230</v>
      </c>
      <c s="31" t="s">
        <v>110</v>
      </c>
      <c s="32">
        <v>28.564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51</v>
      </c>
      <c r="E111" s="35" t="s">
        <v>48</v>
      </c>
    </row>
    <row r="112" spans="1:5" ht="51">
      <c r="A112" s="36" t="s">
        <v>52</v>
      </c>
      <c r="E112" s="37" t="s">
        <v>231</v>
      </c>
    </row>
    <row r="113" spans="1:5" ht="76.5">
      <c r="A113" t="s">
        <v>54</v>
      </c>
      <c r="E113" s="35" t="s">
        <v>223</v>
      </c>
    </row>
    <row r="114" spans="1:16" ht="12.75">
      <c r="A114" s="25" t="s">
        <v>45</v>
      </c>
      <c s="29" t="s">
        <v>232</v>
      </c>
      <c s="29" t="s">
        <v>233</v>
      </c>
      <c s="25" t="s">
        <v>48</v>
      </c>
      <c s="30" t="s">
        <v>234</v>
      </c>
      <c s="31" t="s">
        <v>110</v>
      </c>
      <c s="32">
        <v>59.764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51</v>
      </c>
      <c r="E115" s="35" t="s">
        <v>48</v>
      </c>
    </row>
    <row r="116" spans="1:5" ht="51">
      <c r="A116" s="36" t="s">
        <v>52</v>
      </c>
      <c r="E116" s="37" t="s">
        <v>235</v>
      </c>
    </row>
    <row r="117" spans="1:5" ht="76.5">
      <c r="A117" t="s">
        <v>54</v>
      </c>
      <c r="E117" s="35" t="s">
        <v>223</v>
      </c>
    </row>
    <row r="118" spans="1:16" ht="12.75">
      <c r="A118" s="25" t="s">
        <v>45</v>
      </c>
      <c s="29" t="s">
        <v>236</v>
      </c>
      <c s="29" t="s">
        <v>237</v>
      </c>
      <c s="25" t="s">
        <v>48</v>
      </c>
      <c s="30" t="s">
        <v>238</v>
      </c>
      <c s="31" t="s">
        <v>110</v>
      </c>
      <c s="32">
        <v>184.6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51</v>
      </c>
      <c r="E119" s="35" t="s">
        <v>48</v>
      </c>
    </row>
    <row r="120" spans="1:5" ht="76.5">
      <c r="A120" s="36" t="s">
        <v>52</v>
      </c>
      <c r="E120" s="37" t="s">
        <v>239</v>
      </c>
    </row>
    <row r="121" spans="1:5" ht="89.25">
      <c r="A121" t="s">
        <v>54</v>
      </c>
      <c r="E121" s="35" t="s">
        <v>240</v>
      </c>
    </row>
    <row r="122" spans="1:16" ht="12.75">
      <c r="A122" s="25" t="s">
        <v>45</v>
      </c>
      <c s="29" t="s">
        <v>241</v>
      </c>
      <c s="29" t="s">
        <v>242</v>
      </c>
      <c s="25" t="s">
        <v>48</v>
      </c>
      <c s="30" t="s">
        <v>243</v>
      </c>
      <c s="31" t="s">
        <v>110</v>
      </c>
      <c s="32">
        <v>26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51</v>
      </c>
      <c r="E123" s="35" t="s">
        <v>48</v>
      </c>
    </row>
    <row r="124" spans="1:5" ht="12.75">
      <c r="A124" s="36" t="s">
        <v>52</v>
      </c>
      <c r="E124" s="37" t="s">
        <v>244</v>
      </c>
    </row>
    <row r="125" spans="1:5" ht="204">
      <c r="A125" t="s">
        <v>54</v>
      </c>
      <c r="E125" s="35" t="s">
        <v>245</v>
      </c>
    </row>
    <row r="126" spans="1:16" ht="12.75">
      <c r="A126" s="25" t="s">
        <v>45</v>
      </c>
      <c s="29" t="s">
        <v>246</v>
      </c>
      <c s="29" t="s">
        <v>247</v>
      </c>
      <c s="25" t="s">
        <v>48</v>
      </c>
      <c s="30" t="s">
        <v>248</v>
      </c>
      <c s="31" t="s">
        <v>110</v>
      </c>
      <c s="32">
        <v>14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51</v>
      </c>
      <c r="E127" s="35" t="s">
        <v>48</v>
      </c>
    </row>
    <row r="128" spans="1:5" ht="12.75">
      <c r="A128" s="36" t="s">
        <v>52</v>
      </c>
      <c r="E128" s="37" t="s">
        <v>249</v>
      </c>
    </row>
    <row r="129" spans="1:5" ht="204">
      <c r="A129" t="s">
        <v>54</v>
      </c>
      <c r="E129" s="35" t="s">
        <v>250</v>
      </c>
    </row>
    <row r="130" spans="1:18" ht="12.75" customHeight="1">
      <c r="A130" s="6" t="s">
        <v>43</v>
      </c>
      <c s="6"/>
      <c s="39" t="s">
        <v>22</v>
      </c>
      <c s="6"/>
      <c s="27" t="s">
        <v>86</v>
      </c>
      <c s="6"/>
      <c s="6"/>
      <c s="6"/>
      <c s="40">
        <f>0+Q130</f>
      </c>
      <c r="O130">
        <f>0+R130</f>
      </c>
      <c r="Q130">
        <f>0+I131+I135+I139+I143+I147+I151+I155+I159+I163+I167+I171+I175+I179+I183+I187</f>
      </c>
      <c>
        <f>0+O131+O135+O139+O143+O147+O151+O155+O159+O163+O167+O171+O175+O179+O183+O187</f>
      </c>
    </row>
    <row r="131" spans="1:16" ht="12.75">
      <c r="A131" s="25" t="s">
        <v>45</v>
      </c>
      <c s="29" t="s">
        <v>251</v>
      </c>
      <c s="29" t="s">
        <v>252</v>
      </c>
      <c s="25" t="s">
        <v>48</v>
      </c>
      <c s="30" t="s">
        <v>253</v>
      </c>
      <c s="31" t="s">
        <v>110</v>
      </c>
      <c s="32">
        <v>1.5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51</v>
      </c>
      <c r="E132" s="35" t="s">
        <v>48</v>
      </c>
    </row>
    <row r="133" spans="1:5" ht="12.75">
      <c r="A133" s="36" t="s">
        <v>52</v>
      </c>
      <c r="E133" s="37" t="s">
        <v>254</v>
      </c>
    </row>
    <row r="134" spans="1:5" ht="51">
      <c r="A134" t="s">
        <v>54</v>
      </c>
      <c r="E134" s="35" t="s">
        <v>255</v>
      </c>
    </row>
    <row r="135" spans="1:16" ht="12.75">
      <c r="A135" s="25" t="s">
        <v>45</v>
      </c>
      <c s="29" t="s">
        <v>256</v>
      </c>
      <c s="29" t="s">
        <v>257</v>
      </c>
      <c s="25" t="s">
        <v>48</v>
      </c>
      <c s="30" t="s">
        <v>258</v>
      </c>
      <c s="31" t="s">
        <v>126</v>
      </c>
      <c s="32">
        <v>7.15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51</v>
      </c>
      <c r="E136" s="35" t="s">
        <v>48</v>
      </c>
    </row>
    <row r="137" spans="1:5" ht="25.5">
      <c r="A137" s="36" t="s">
        <v>52</v>
      </c>
      <c r="E137" s="37" t="s">
        <v>259</v>
      </c>
    </row>
    <row r="138" spans="1:5" ht="369.75">
      <c r="A138" t="s">
        <v>54</v>
      </c>
      <c r="E138" s="35" t="s">
        <v>260</v>
      </c>
    </row>
    <row r="139" spans="1:16" ht="12.75">
      <c r="A139" s="25" t="s">
        <v>45</v>
      </c>
      <c s="29" t="s">
        <v>261</v>
      </c>
      <c s="29" t="s">
        <v>262</v>
      </c>
      <c s="25" t="s">
        <v>48</v>
      </c>
      <c s="30" t="s">
        <v>263</v>
      </c>
      <c s="31" t="s">
        <v>116</v>
      </c>
      <c s="32">
        <v>16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51</v>
      </c>
      <c r="E140" s="35" t="s">
        <v>48</v>
      </c>
    </row>
    <row r="141" spans="1:5" ht="38.25">
      <c r="A141" s="36" t="s">
        <v>52</v>
      </c>
      <c r="E141" s="37" t="s">
        <v>264</v>
      </c>
    </row>
    <row r="142" spans="1:5" ht="38.25">
      <c r="A142" t="s">
        <v>54</v>
      </c>
      <c r="E142" s="35" t="s">
        <v>265</v>
      </c>
    </row>
    <row r="143" spans="1:16" ht="25.5">
      <c r="A143" s="25" t="s">
        <v>45</v>
      </c>
      <c s="29" t="s">
        <v>266</v>
      </c>
      <c s="29" t="s">
        <v>267</v>
      </c>
      <c s="25" t="s">
        <v>48</v>
      </c>
      <c s="30" t="s">
        <v>268</v>
      </c>
      <c s="31" t="s">
        <v>116</v>
      </c>
      <c s="32">
        <v>789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51</v>
      </c>
      <c r="E144" s="35" t="s">
        <v>48</v>
      </c>
    </row>
    <row r="145" spans="1:5" ht="153">
      <c r="A145" s="36" t="s">
        <v>52</v>
      </c>
      <c r="E145" s="37" t="s">
        <v>269</v>
      </c>
    </row>
    <row r="146" spans="1:5" ht="127.5">
      <c r="A146" t="s">
        <v>54</v>
      </c>
      <c r="E146" s="35" t="s">
        <v>270</v>
      </c>
    </row>
    <row r="147" spans="1:16" ht="25.5">
      <c r="A147" s="25" t="s">
        <v>45</v>
      </c>
      <c s="29" t="s">
        <v>271</v>
      </c>
      <c s="29" t="s">
        <v>272</v>
      </c>
      <c s="25" t="s">
        <v>48</v>
      </c>
      <c s="30" t="s">
        <v>273</v>
      </c>
      <c s="31" t="s">
        <v>116</v>
      </c>
      <c s="32">
        <v>502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51</v>
      </c>
      <c r="E148" s="35" t="s">
        <v>48</v>
      </c>
    </row>
    <row r="149" spans="1:5" ht="25.5">
      <c r="A149" s="36" t="s">
        <v>52</v>
      </c>
      <c r="E149" s="37" t="s">
        <v>274</v>
      </c>
    </row>
    <row r="150" spans="1:5" ht="38.25">
      <c r="A150" t="s">
        <v>54</v>
      </c>
      <c r="E150" s="35" t="s">
        <v>265</v>
      </c>
    </row>
    <row r="151" spans="1:16" ht="25.5">
      <c r="A151" s="25" t="s">
        <v>45</v>
      </c>
      <c s="29" t="s">
        <v>275</v>
      </c>
      <c s="29" t="s">
        <v>276</v>
      </c>
      <c s="25" t="s">
        <v>48</v>
      </c>
      <c s="30" t="s">
        <v>277</v>
      </c>
      <c s="31" t="s">
        <v>116</v>
      </c>
      <c s="32">
        <v>28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51</v>
      </c>
      <c r="E152" s="35" t="s">
        <v>48</v>
      </c>
    </row>
    <row r="153" spans="1:5" ht="114.75">
      <c r="A153" s="36" t="s">
        <v>52</v>
      </c>
      <c r="E153" s="37" t="s">
        <v>278</v>
      </c>
    </row>
    <row r="154" spans="1:5" ht="127.5">
      <c r="A154" t="s">
        <v>54</v>
      </c>
      <c r="E154" s="35" t="s">
        <v>270</v>
      </c>
    </row>
    <row r="155" spans="1:16" ht="12.75">
      <c r="A155" s="25" t="s">
        <v>45</v>
      </c>
      <c s="29" t="s">
        <v>279</v>
      </c>
      <c s="29" t="s">
        <v>280</v>
      </c>
      <c s="25" t="s">
        <v>48</v>
      </c>
      <c s="30" t="s">
        <v>281</v>
      </c>
      <c s="31" t="s">
        <v>94</v>
      </c>
      <c s="32">
        <v>104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51</v>
      </c>
      <c r="E156" s="35" t="s">
        <v>48</v>
      </c>
    </row>
    <row r="157" spans="1:5" ht="38.25">
      <c r="A157" s="36" t="s">
        <v>52</v>
      </c>
      <c r="E157" s="37" t="s">
        <v>282</v>
      </c>
    </row>
    <row r="158" spans="1:5" ht="51">
      <c r="A158" t="s">
        <v>54</v>
      </c>
      <c r="E158" s="35" t="s">
        <v>283</v>
      </c>
    </row>
    <row r="159" spans="1:16" ht="12.75">
      <c r="A159" s="25" t="s">
        <v>45</v>
      </c>
      <c s="29" t="s">
        <v>284</v>
      </c>
      <c s="29" t="s">
        <v>285</v>
      </c>
      <c s="25" t="s">
        <v>48</v>
      </c>
      <c s="30" t="s">
        <v>286</v>
      </c>
      <c s="31" t="s">
        <v>94</v>
      </c>
      <c s="32">
        <v>20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51</v>
      </c>
      <c r="E160" s="35" t="s">
        <v>48</v>
      </c>
    </row>
    <row r="161" spans="1:5" ht="25.5">
      <c r="A161" s="36" t="s">
        <v>52</v>
      </c>
      <c r="E161" s="37" t="s">
        <v>287</v>
      </c>
    </row>
    <row r="162" spans="1:5" ht="12.75">
      <c r="A162" t="s">
        <v>54</v>
      </c>
      <c r="E162" s="35" t="s">
        <v>288</v>
      </c>
    </row>
    <row r="163" spans="1:16" ht="12.75">
      <c r="A163" s="25" t="s">
        <v>45</v>
      </c>
      <c s="29" t="s">
        <v>289</v>
      </c>
      <c s="29" t="s">
        <v>290</v>
      </c>
      <c s="25" t="s">
        <v>48</v>
      </c>
      <c s="30" t="s">
        <v>291</v>
      </c>
      <c s="31" t="s">
        <v>94</v>
      </c>
      <c s="32">
        <v>2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51</v>
      </c>
      <c r="E164" s="35" t="s">
        <v>48</v>
      </c>
    </row>
    <row r="165" spans="1:5" ht="12.75">
      <c r="A165" s="36" t="s">
        <v>52</v>
      </c>
      <c r="E165" s="37" t="s">
        <v>292</v>
      </c>
    </row>
    <row r="166" spans="1:5" ht="63.75">
      <c r="A166" t="s">
        <v>54</v>
      </c>
      <c r="E166" s="35" t="s">
        <v>293</v>
      </c>
    </row>
    <row r="167" spans="1:16" ht="12.75">
      <c r="A167" s="25" t="s">
        <v>45</v>
      </c>
      <c s="29" t="s">
        <v>294</v>
      </c>
      <c s="29" t="s">
        <v>295</v>
      </c>
      <c s="25" t="s">
        <v>48</v>
      </c>
      <c s="30" t="s">
        <v>296</v>
      </c>
      <c s="31" t="s">
        <v>94</v>
      </c>
      <c s="32">
        <v>2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51</v>
      </c>
      <c r="E168" s="35" t="s">
        <v>48</v>
      </c>
    </row>
    <row r="169" spans="1:5" ht="12.75">
      <c r="A169" s="36" t="s">
        <v>52</v>
      </c>
      <c r="E169" s="37" t="s">
        <v>292</v>
      </c>
    </row>
    <row r="170" spans="1:5" ht="25.5">
      <c r="A170" t="s">
        <v>54</v>
      </c>
      <c r="E170" s="35" t="s">
        <v>297</v>
      </c>
    </row>
    <row r="171" spans="1:16" ht="25.5">
      <c r="A171" s="25" t="s">
        <v>45</v>
      </c>
      <c s="29" t="s">
        <v>298</v>
      </c>
      <c s="29" t="s">
        <v>299</v>
      </c>
      <c s="25" t="s">
        <v>48</v>
      </c>
      <c s="30" t="s">
        <v>300</v>
      </c>
      <c s="31" t="s">
        <v>110</v>
      </c>
      <c s="32">
        <v>352.25</v>
      </c>
      <c s="33">
        <v>0</v>
      </c>
      <c s="33">
        <f>ROUND(ROUND(H171,2)*ROUND(G171,3),2)</f>
      </c>
      <c r="O171">
        <f>(I171*21)/100</f>
      </c>
      <c t="s">
        <v>23</v>
      </c>
    </row>
    <row r="172" spans="1:5" ht="12.75">
      <c r="A172" s="34" t="s">
        <v>51</v>
      </c>
      <c r="E172" s="35" t="s">
        <v>48</v>
      </c>
    </row>
    <row r="173" spans="1:5" ht="63.75">
      <c r="A173" s="36" t="s">
        <v>52</v>
      </c>
      <c r="E173" s="37" t="s">
        <v>301</v>
      </c>
    </row>
    <row r="174" spans="1:5" ht="38.25">
      <c r="A174" t="s">
        <v>54</v>
      </c>
      <c r="E174" s="35" t="s">
        <v>302</v>
      </c>
    </row>
    <row r="175" spans="1:16" ht="12.75">
      <c r="A175" s="25" t="s">
        <v>45</v>
      </c>
      <c s="29" t="s">
        <v>303</v>
      </c>
      <c s="29" t="s">
        <v>304</v>
      </c>
      <c s="25" t="s">
        <v>48</v>
      </c>
      <c s="30" t="s">
        <v>305</v>
      </c>
      <c s="31" t="s">
        <v>116</v>
      </c>
      <c s="32">
        <v>51.5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51</v>
      </c>
      <c r="E176" s="35" t="s">
        <v>48</v>
      </c>
    </row>
    <row r="177" spans="1:5" ht="25.5">
      <c r="A177" s="36" t="s">
        <v>52</v>
      </c>
      <c r="E177" s="37" t="s">
        <v>306</v>
      </c>
    </row>
    <row r="178" spans="1:5" ht="38.25">
      <c r="A178" t="s">
        <v>54</v>
      </c>
      <c r="E178" s="35" t="s">
        <v>307</v>
      </c>
    </row>
    <row r="179" spans="1:16" ht="12.75">
      <c r="A179" s="25" t="s">
        <v>45</v>
      </c>
      <c s="29" t="s">
        <v>308</v>
      </c>
      <c s="29" t="s">
        <v>309</v>
      </c>
      <c s="25" t="s">
        <v>48</v>
      </c>
      <c s="30" t="s">
        <v>310</v>
      </c>
      <c s="31" t="s">
        <v>110</v>
      </c>
      <c s="32">
        <v>184.6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51</v>
      </c>
      <c r="E180" s="35" t="s">
        <v>48</v>
      </c>
    </row>
    <row r="181" spans="1:5" ht="63.75">
      <c r="A181" s="36" t="s">
        <v>52</v>
      </c>
      <c r="E181" s="37" t="s">
        <v>311</v>
      </c>
    </row>
    <row r="182" spans="1:5" ht="25.5">
      <c r="A182" t="s">
        <v>54</v>
      </c>
      <c r="E182" s="35" t="s">
        <v>312</v>
      </c>
    </row>
    <row r="183" spans="1:16" ht="12.75">
      <c r="A183" s="25" t="s">
        <v>45</v>
      </c>
      <c s="29" t="s">
        <v>313</v>
      </c>
      <c s="29" t="s">
        <v>314</v>
      </c>
      <c s="25" t="s">
        <v>48</v>
      </c>
      <c s="30" t="s">
        <v>315</v>
      </c>
      <c s="31" t="s">
        <v>110</v>
      </c>
      <c s="32">
        <v>184.6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51</v>
      </c>
      <c r="E184" s="35" t="s">
        <v>48</v>
      </c>
    </row>
    <row r="185" spans="1:5" ht="76.5">
      <c r="A185" s="36" t="s">
        <v>52</v>
      </c>
      <c r="E185" s="37" t="s">
        <v>316</v>
      </c>
    </row>
    <row r="186" spans="1:5" ht="25.5">
      <c r="A186" t="s">
        <v>54</v>
      </c>
      <c r="E186" s="35" t="s">
        <v>312</v>
      </c>
    </row>
    <row r="187" spans="1:16" ht="12.75">
      <c r="A187" s="25" t="s">
        <v>45</v>
      </c>
      <c s="29" t="s">
        <v>317</v>
      </c>
      <c s="29" t="s">
        <v>318</v>
      </c>
      <c s="25" t="s">
        <v>48</v>
      </c>
      <c s="30" t="s">
        <v>319</v>
      </c>
      <c s="31" t="s">
        <v>110</v>
      </c>
      <c s="32">
        <v>19.364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51</v>
      </c>
      <c r="E188" s="35" t="s">
        <v>48</v>
      </c>
    </row>
    <row r="189" spans="1:5" ht="63.75">
      <c r="A189" s="36" t="s">
        <v>52</v>
      </c>
      <c r="E189" s="37" t="s">
        <v>320</v>
      </c>
    </row>
    <row r="190" spans="1:5" ht="25.5">
      <c r="A190" t="s">
        <v>54</v>
      </c>
      <c r="E190" s="35" t="s">
        <v>312</v>
      </c>
    </row>
    <row r="191" spans="1:18" ht="12.75" customHeight="1">
      <c r="A191" s="6" t="s">
        <v>43</v>
      </c>
      <c s="6"/>
      <c s="39" t="s">
        <v>33</v>
      </c>
      <c s="6"/>
      <c s="27" t="s">
        <v>321</v>
      </c>
      <c s="6"/>
      <c s="6"/>
      <c s="6"/>
      <c s="40">
        <f>0+Q191</f>
      </c>
      <c r="O191">
        <f>0+R191</f>
      </c>
      <c r="Q191">
        <f>0+I192+I196+I200+I204+I208+I212+I216</f>
      </c>
      <c>
        <f>0+O192+O196+O200+O204+O208+O212+O216</f>
      </c>
    </row>
    <row r="192" spans="1:16" ht="12.75">
      <c r="A192" s="25" t="s">
        <v>45</v>
      </c>
      <c s="29" t="s">
        <v>33</v>
      </c>
      <c s="29" t="s">
        <v>322</v>
      </c>
      <c s="25" t="s">
        <v>48</v>
      </c>
      <c s="30" t="s">
        <v>323</v>
      </c>
      <c s="31" t="s">
        <v>126</v>
      </c>
      <c s="32">
        <v>5704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51</v>
      </c>
      <c r="E193" s="35" t="s">
        <v>48</v>
      </c>
    </row>
    <row r="194" spans="1:5" ht="25.5">
      <c r="A194" s="36" t="s">
        <v>52</v>
      </c>
      <c r="E194" s="37" t="s">
        <v>324</v>
      </c>
    </row>
    <row r="195" spans="1:5" ht="25.5">
      <c r="A195" t="s">
        <v>54</v>
      </c>
      <c r="E195" s="35" t="s">
        <v>325</v>
      </c>
    </row>
    <row r="196" spans="1:16" ht="12.75">
      <c r="A196" s="25" t="s">
        <v>45</v>
      </c>
      <c s="29" t="s">
        <v>326</v>
      </c>
      <c s="29" t="s">
        <v>327</v>
      </c>
      <c s="25" t="s">
        <v>48</v>
      </c>
      <c s="30" t="s">
        <v>328</v>
      </c>
      <c s="31" t="s">
        <v>94</v>
      </c>
      <c s="32">
        <v>21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51</v>
      </c>
      <c r="E197" s="35" t="s">
        <v>48</v>
      </c>
    </row>
    <row r="198" spans="1:5" ht="38.25">
      <c r="A198" s="36" t="s">
        <v>52</v>
      </c>
      <c r="E198" s="37" t="s">
        <v>329</v>
      </c>
    </row>
    <row r="199" spans="1:5" ht="114.75">
      <c r="A199" t="s">
        <v>54</v>
      </c>
      <c r="E199" s="35" t="s">
        <v>330</v>
      </c>
    </row>
    <row r="200" spans="1:16" ht="25.5">
      <c r="A200" s="25" t="s">
        <v>45</v>
      </c>
      <c s="29" t="s">
        <v>331</v>
      </c>
      <c s="29" t="s">
        <v>332</v>
      </c>
      <c s="25" t="s">
        <v>48</v>
      </c>
      <c s="30" t="s">
        <v>333</v>
      </c>
      <c s="31" t="s">
        <v>126</v>
      </c>
      <c s="32">
        <v>0.315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51</v>
      </c>
      <c r="E201" s="35" t="s">
        <v>48</v>
      </c>
    </row>
    <row r="202" spans="1:5" ht="25.5">
      <c r="A202" s="36" t="s">
        <v>52</v>
      </c>
      <c r="E202" s="37" t="s">
        <v>334</v>
      </c>
    </row>
    <row r="203" spans="1:5" ht="63.75">
      <c r="A203" t="s">
        <v>54</v>
      </c>
      <c r="E203" s="35" t="s">
        <v>335</v>
      </c>
    </row>
    <row r="204" spans="1:16" ht="12.75">
      <c r="A204" s="25" t="s">
        <v>45</v>
      </c>
      <c s="29" t="s">
        <v>336</v>
      </c>
      <c s="29" t="s">
        <v>337</v>
      </c>
      <c s="25" t="s">
        <v>48</v>
      </c>
      <c s="30" t="s">
        <v>338</v>
      </c>
      <c s="31" t="s">
        <v>116</v>
      </c>
      <c s="32">
        <v>13.5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51</v>
      </c>
      <c r="E205" s="35" t="s">
        <v>48</v>
      </c>
    </row>
    <row r="206" spans="1:5" ht="25.5">
      <c r="A206" s="36" t="s">
        <v>52</v>
      </c>
      <c r="E206" s="37" t="s">
        <v>339</v>
      </c>
    </row>
    <row r="207" spans="1:5" ht="63.75">
      <c r="A207" t="s">
        <v>54</v>
      </c>
      <c r="E207" s="35" t="s">
        <v>340</v>
      </c>
    </row>
    <row r="208" spans="1:16" ht="12.75">
      <c r="A208" s="25" t="s">
        <v>45</v>
      </c>
      <c s="29" t="s">
        <v>341</v>
      </c>
      <c s="29" t="s">
        <v>342</v>
      </c>
      <c s="25" t="s">
        <v>48</v>
      </c>
      <c s="30" t="s">
        <v>343</v>
      </c>
      <c s="31" t="s">
        <v>116</v>
      </c>
      <c s="32">
        <v>51.5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51</v>
      </c>
      <c r="E209" s="35" t="s">
        <v>48</v>
      </c>
    </row>
    <row r="210" spans="1:5" ht="25.5">
      <c r="A210" s="36" t="s">
        <v>52</v>
      </c>
      <c r="E210" s="37" t="s">
        <v>344</v>
      </c>
    </row>
    <row r="211" spans="1:5" ht="25.5">
      <c r="A211" t="s">
        <v>54</v>
      </c>
      <c r="E211" s="35" t="s">
        <v>345</v>
      </c>
    </row>
    <row r="212" spans="1:16" ht="12.75">
      <c r="A212" s="25" t="s">
        <v>45</v>
      </c>
      <c s="29" t="s">
        <v>346</v>
      </c>
      <c s="29" t="s">
        <v>347</v>
      </c>
      <c s="25" t="s">
        <v>48</v>
      </c>
      <c s="30" t="s">
        <v>348</v>
      </c>
      <c s="31" t="s">
        <v>126</v>
      </c>
      <c s="32">
        <v>20.78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51</v>
      </c>
      <c r="E213" s="35" t="s">
        <v>48</v>
      </c>
    </row>
    <row r="214" spans="1:5" ht="63.75">
      <c r="A214" s="36" t="s">
        <v>52</v>
      </c>
      <c r="E214" s="37" t="s">
        <v>349</v>
      </c>
    </row>
    <row r="215" spans="1:5" ht="102">
      <c r="A215" t="s">
        <v>54</v>
      </c>
      <c r="E215" s="35" t="s">
        <v>350</v>
      </c>
    </row>
    <row r="216" spans="1:16" ht="12.75">
      <c r="A216" s="25" t="s">
        <v>45</v>
      </c>
      <c s="29" t="s">
        <v>351</v>
      </c>
      <c s="29" t="s">
        <v>352</v>
      </c>
      <c s="25" t="s">
        <v>48</v>
      </c>
      <c s="30" t="s">
        <v>353</v>
      </c>
      <c s="31" t="s">
        <v>116</v>
      </c>
      <c s="32">
        <v>12.75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51</v>
      </c>
      <c r="E217" s="35" t="s">
        <v>48</v>
      </c>
    </row>
    <row r="218" spans="1:5" ht="38.25">
      <c r="A218" s="36" t="s">
        <v>52</v>
      </c>
      <c r="E218" s="37" t="s">
        <v>354</v>
      </c>
    </row>
    <row r="219" spans="1:5" ht="114.75">
      <c r="A219" t="s">
        <v>54</v>
      </c>
      <c r="E219" s="35" t="s">
        <v>355</v>
      </c>
    </row>
    <row r="220" spans="1:18" ht="12.75" customHeight="1">
      <c r="A220" s="6" t="s">
        <v>43</v>
      </c>
      <c s="6"/>
      <c s="39" t="s">
        <v>35</v>
      </c>
      <c s="6"/>
      <c s="27" t="s">
        <v>356</v>
      </c>
      <c s="6"/>
      <c s="6"/>
      <c s="6"/>
      <c s="40">
        <f>0+Q220</f>
      </c>
      <c r="O220">
        <f>0+R220</f>
      </c>
      <c r="Q220">
        <f>0+I221</f>
      </c>
      <c>
        <f>0+O221</f>
      </c>
    </row>
    <row r="221" spans="1:16" ht="25.5">
      <c r="A221" s="25" t="s">
        <v>45</v>
      </c>
      <c s="29" t="s">
        <v>357</v>
      </c>
      <c s="29" t="s">
        <v>358</v>
      </c>
      <c s="25" t="s">
        <v>48</v>
      </c>
      <c s="30" t="s">
        <v>359</v>
      </c>
      <c s="31" t="s">
        <v>126</v>
      </c>
      <c s="32">
        <v>1.47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51</v>
      </c>
      <c r="E222" s="35" t="s">
        <v>48</v>
      </c>
    </row>
    <row r="223" spans="1:5" ht="25.5">
      <c r="A223" s="36" t="s">
        <v>52</v>
      </c>
      <c r="E223" s="37" t="s">
        <v>360</v>
      </c>
    </row>
    <row r="224" spans="1:5" ht="63.75">
      <c r="A224" t="s">
        <v>54</v>
      </c>
      <c r="E224" s="35" t="s">
        <v>335</v>
      </c>
    </row>
    <row r="225" spans="1:18" ht="12.75" customHeight="1">
      <c r="A225" s="6" t="s">
        <v>43</v>
      </c>
      <c s="6"/>
      <c s="39" t="s">
        <v>37</v>
      </c>
      <c s="6"/>
      <c s="27" t="s">
        <v>361</v>
      </c>
      <c s="6"/>
      <c s="6"/>
      <c s="6"/>
      <c s="40">
        <f>0+Q225</f>
      </c>
      <c r="O225">
        <f>0+R225</f>
      </c>
      <c r="Q225">
        <f>0+I226+I230</f>
      </c>
      <c>
        <f>0+O226+O230</f>
      </c>
    </row>
    <row r="226" spans="1:16" ht="12.75">
      <c r="A226" s="25" t="s">
        <v>45</v>
      </c>
      <c s="29" t="s">
        <v>37</v>
      </c>
      <c s="29" t="s">
        <v>322</v>
      </c>
      <c s="25" t="s">
        <v>48</v>
      </c>
      <c s="30" t="s">
        <v>362</v>
      </c>
      <c s="31" t="s">
        <v>126</v>
      </c>
      <c s="32">
        <v>59.141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51</v>
      </c>
      <c r="E227" s="35" t="s">
        <v>48</v>
      </c>
    </row>
    <row r="228" spans="1:5" ht="63.75">
      <c r="A228" s="36" t="s">
        <v>52</v>
      </c>
      <c r="E228" s="37" t="s">
        <v>363</v>
      </c>
    </row>
    <row r="229" spans="1:5" ht="25.5">
      <c r="A229" t="s">
        <v>54</v>
      </c>
      <c r="E229" s="35" t="s">
        <v>325</v>
      </c>
    </row>
    <row r="230" spans="1:16" ht="12.75">
      <c r="A230" s="25" t="s">
        <v>45</v>
      </c>
      <c s="29" t="s">
        <v>364</v>
      </c>
      <c s="29" t="s">
        <v>365</v>
      </c>
      <c s="25" t="s">
        <v>48</v>
      </c>
      <c s="30" t="s">
        <v>366</v>
      </c>
      <c s="31" t="s">
        <v>126</v>
      </c>
      <c s="32">
        <v>0.195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51</v>
      </c>
      <c r="E231" s="35" t="s">
        <v>48</v>
      </c>
    </row>
    <row r="232" spans="1:5" ht="25.5">
      <c r="A232" s="36" t="s">
        <v>52</v>
      </c>
      <c r="E232" s="37" t="s">
        <v>367</v>
      </c>
    </row>
    <row r="233" spans="1:5" ht="63.75">
      <c r="A233" t="s">
        <v>54</v>
      </c>
      <c r="E233" s="35" t="s">
        <v>335</v>
      </c>
    </row>
    <row r="234" spans="1:18" ht="12.75" customHeight="1">
      <c r="A234" s="6" t="s">
        <v>43</v>
      </c>
      <c s="6"/>
      <c s="39" t="s">
        <v>368</v>
      </c>
      <c s="6"/>
      <c s="27" t="s">
        <v>369</v>
      </c>
      <c s="6"/>
      <c s="6"/>
      <c s="6"/>
      <c s="40">
        <f>0+Q234</f>
      </c>
      <c r="O234">
        <f>0+R234</f>
      </c>
      <c r="Q234">
        <f>0+I235</f>
      </c>
      <c>
        <f>0+O235</f>
      </c>
    </row>
    <row r="235" spans="1:16" ht="12.75">
      <c r="A235" s="25" t="s">
        <v>45</v>
      </c>
      <c s="29" t="s">
        <v>370</v>
      </c>
      <c s="29" t="s">
        <v>371</v>
      </c>
      <c s="25" t="s">
        <v>48</v>
      </c>
      <c s="30" t="s">
        <v>372</v>
      </c>
      <c s="31" t="s">
        <v>126</v>
      </c>
      <c s="32">
        <v>750</v>
      </c>
      <c s="33">
        <v>0</v>
      </c>
      <c s="33">
        <f>ROUND(ROUND(H235,2)*ROUND(G235,3),2)</f>
      </c>
      <c r="O235">
        <f>(I235*21)/100</f>
      </c>
      <c t="s">
        <v>23</v>
      </c>
    </row>
    <row r="236" spans="1:5" ht="12.75">
      <c r="A236" s="34" t="s">
        <v>51</v>
      </c>
      <c r="E236" s="35" t="s">
        <v>48</v>
      </c>
    </row>
    <row r="237" spans="1:5" ht="38.25">
      <c r="A237" s="36" t="s">
        <v>52</v>
      </c>
      <c r="E237" s="37" t="s">
        <v>373</v>
      </c>
    </row>
    <row r="238" spans="1:5" ht="369.75">
      <c r="A238" t="s">
        <v>54</v>
      </c>
      <c r="E238" s="35" t="s">
        <v>374</v>
      </c>
    </row>
    <row r="239" spans="1:18" ht="12.75" customHeight="1">
      <c r="A239" s="6" t="s">
        <v>43</v>
      </c>
      <c s="6"/>
      <c s="39" t="s">
        <v>40</v>
      </c>
      <c s="6"/>
      <c s="27" t="s">
        <v>375</v>
      </c>
      <c s="6"/>
      <c s="6"/>
      <c s="6"/>
      <c s="40">
        <f>0+Q239</f>
      </c>
      <c r="O239">
        <f>0+R239</f>
      </c>
      <c r="Q239">
        <f>0+I240+I244</f>
      </c>
      <c>
        <f>0+O240+O244</f>
      </c>
    </row>
    <row r="240" spans="1:16" ht="12.75">
      <c r="A240" s="25" t="s">
        <v>45</v>
      </c>
      <c s="29" t="s">
        <v>376</v>
      </c>
      <c s="29" t="s">
        <v>377</v>
      </c>
      <c s="25" t="s">
        <v>48</v>
      </c>
      <c s="30" t="s">
        <v>378</v>
      </c>
      <c s="31" t="s">
        <v>116</v>
      </c>
      <c s="32">
        <v>1700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51</v>
      </c>
      <c r="E241" s="35" t="s">
        <v>48</v>
      </c>
    </row>
    <row r="242" spans="1:5" ht="51">
      <c r="A242" s="36" t="s">
        <v>52</v>
      </c>
      <c r="E242" s="37" t="s">
        <v>379</v>
      </c>
    </row>
    <row r="243" spans="1:5" ht="63.75">
      <c r="A243" t="s">
        <v>54</v>
      </c>
      <c r="E243" s="35" t="s">
        <v>118</v>
      </c>
    </row>
    <row r="244" spans="1:16" ht="12.75">
      <c r="A244" s="25" t="s">
        <v>45</v>
      </c>
      <c s="29" t="s">
        <v>380</v>
      </c>
      <c s="29" t="s">
        <v>381</v>
      </c>
      <c s="25" t="s">
        <v>48</v>
      </c>
      <c s="30" t="s">
        <v>382</v>
      </c>
      <c s="31" t="s">
        <v>126</v>
      </c>
      <c s="32">
        <v>20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12.75">
      <c r="A245" s="34" t="s">
        <v>51</v>
      </c>
      <c r="E245" s="35" t="s">
        <v>48</v>
      </c>
    </row>
    <row r="246" spans="1:5" ht="51">
      <c r="A246" s="36" t="s">
        <v>52</v>
      </c>
      <c r="E246" s="37" t="s">
        <v>383</v>
      </c>
    </row>
    <row r="247" spans="1:5" ht="63.75">
      <c r="A247" t="s">
        <v>54</v>
      </c>
      <c r="E247" s="35" t="s">
        <v>118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384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384</v>
      </c>
      <c s="6"/>
      <c s="18" t="s">
        <v>385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386</v>
      </c>
      <c s="29" t="s">
        <v>387</v>
      </c>
      <c s="25" t="s">
        <v>48</v>
      </c>
      <c s="30" t="s">
        <v>388</v>
      </c>
      <c s="31" t="s">
        <v>50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48</v>
      </c>
    </row>
    <row r="11" spans="1:5" ht="140.25">
      <c r="A11" s="36" t="s">
        <v>52</v>
      </c>
      <c r="E11" s="37" t="s">
        <v>389</v>
      </c>
    </row>
    <row r="12" spans="1:5" ht="12.75">
      <c r="A12" t="s">
        <v>54</v>
      </c>
      <c r="E12" s="35" t="s">
        <v>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